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LANILHA EMPRESA" sheetId="1" r:id="rId1"/>
    <sheet name="CRONOPLE" sheetId="2" r:id="rId2"/>
    <sheet name="CRONOGRAMA EMPRESA" sheetId="3" r:id="rId3"/>
    <sheet name="Eventograma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sub1" localSheetId="3">#REF!</definedName>
    <definedName name="____sub1">#REF!</definedName>
    <definedName name="____sub2" localSheetId="3">#REF!</definedName>
    <definedName name="____sub2">#REF!</definedName>
    <definedName name="____sub3" localSheetId="3">#REF!</definedName>
    <definedName name="____sub3">#REF!</definedName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hidden="1">#REF!</definedName>
    <definedName name="a" localSheetId="2">#REF!</definedName>
    <definedName name="a">#REF!</definedName>
    <definedName name="AA" localSheetId="2" hidden="1">{#N/A,#N/A,FALSE,"ALVENARIA";#N/A,#N/A,FALSE,"BLOCOS";#N/A,#N/A,FALSE,"CINTAS";#N/A,#N/A,FALSE,"CORTINA";#N/A,#N/A,FALSE,"LAJES";#N/A,#N/A,FALSE,"PILARES";#N/A,#N/A,FALSE,"VIGAS"}</definedName>
    <definedName name="AA" hidden="1">{#N/A,#N/A,FALSE,"ALVENARIA";#N/A,#N/A,FALSE,"BLOCOS";#N/A,#N/A,FALSE,"CINTAS";#N/A,#N/A,FALSE,"CORTINA";#N/A,#N/A,FALSE,"LAJES";#N/A,#N/A,FALSE,"PILARES";#N/A,#N/A,FALSE,"VIGAS"}</definedName>
    <definedName name="ACOMPANHAMENTO" hidden="1">IF(VALUE('[7]MENU'!$O$4)=2,"BM","PLE")</definedName>
    <definedName name="ademir" hidden="1">{#N/A,#N/A,FALSE,"Cronograma";#N/A,#N/A,FALSE,"Cronogr. 2"}</definedName>
    <definedName name="AREA" localSheetId="2">#REF!</definedName>
    <definedName name="AREA">#REF!</definedName>
    <definedName name="_xlnm.Print_Area" localSheetId="2">'CRONOGRAMA EMPRESA'!$A$1:$P$27</definedName>
    <definedName name="_xlnm.Print_Area" localSheetId="1">'CRONOPLE'!$A$1:$O$43</definedName>
    <definedName name="_xlnm.Print_Area" localSheetId="3">'Eventograma'!$A$1:$E$40</definedName>
    <definedName name="_xlnm.Print_Area" localSheetId="0">'PLANILHA EMPRESA'!$A$1:$I$97</definedName>
    <definedName name="AUTOEVENTO" hidden="1">#N/A</definedName>
    <definedName name="B" localSheetId="2">#REF!</definedName>
    <definedName name="B">#REF!</definedName>
    <definedName name="BDI" localSheetId="2">#REF!</definedName>
    <definedName name="BDI">#REF!</definedName>
    <definedName name="BDI.Opcao" hidden="1">#N/A</definedName>
    <definedName name="BDI.TipoObra" hidden="1">#N/A</definedName>
    <definedName name="BM.AFAcumulado" hidden="1">#N/A</definedName>
    <definedName name="BM.AFAnterior" hidden="1">#N/A</definedName>
    <definedName name="BM.MaxMed" hidden="1">#N/A</definedName>
    <definedName name="BM.MEDAcumulado" hidden="1">#N/A</definedName>
    <definedName name="BM.MEDAnterior" hidden="1">#N/A</definedName>
    <definedName name="BM.medicao" hidden="1">#N/A</definedName>
    <definedName name="BM.MinMed" hidden="1">#N/A</definedName>
    <definedName name="bosta" hidden="1">{#N/A,#N/A,FALSE,"Cronograma";#N/A,#N/A,FALSE,"Cronogr. 2"}</definedName>
    <definedName name="CA´L" hidden="1">{#N/A,#N/A,FALSE,"Cronograma";#N/A,#N/A,FALSE,"Cronogr. 2"}</definedName>
    <definedName name="CAIXA.Modo" hidden="1">#N/A</definedName>
    <definedName name="CÁLCULO.NúmeroDeEventos" hidden="1">#N/A</definedName>
    <definedName name="CÁLCULO.NúmeroDeFrentes" hidden="1">#N/A</definedName>
    <definedName name="CÁLCULO.TotalAdmLocal" hidden="1">#N/A</definedName>
    <definedName name="CalculoFossa20" localSheetId="2" hidden="1">{#N/A,#N/A,FALSE,"ALVENARIA";#N/A,#N/A,FALSE,"BLOCOS";#N/A,#N/A,FALSE,"CINTAS";#N/A,#N/A,FALSE,"CORTINA";#N/A,#N/A,FALSE,"LAJES";#N/A,#N/A,FALSE,"PILARES";#N/A,#N/A,FALSE,"VIGAS"}</definedName>
    <definedName name="CalculoFossa20" hidden="1">{#N/A,#N/A,FALSE,"ALVENARIA";#N/A,#N/A,FALSE,"BLOCOS";#N/A,#N/A,FALSE,"CINTAS";#N/A,#N/A,FALSE,"CORTINA";#N/A,#N/A,FALSE,"LAJES";#N/A,#N/A,FALSE,"PILARES";#N/A,#N/A,FALSE,"VIGAS"}</definedName>
    <definedName name="Cedro1COMPLETO" localSheetId="2" hidden="1">{#N/A,#N/A,FALSE,"ALVENARIA";#N/A,#N/A,FALSE,"BLOCOS";#N/A,#N/A,FALSE,"CINTAS";#N/A,#N/A,FALSE,"CORTINA";#N/A,#N/A,FALSE,"LAJES";#N/A,#N/A,FALSE,"PILARES";#N/A,#N/A,FALSE,"VIGAS"}</definedName>
    <definedName name="Cedro1COMPLETO" hidden="1">{#N/A,#N/A,FALSE,"ALVENARIA";#N/A,#N/A,FALSE,"BLOCOS";#N/A,#N/A,FALSE,"CINTAS";#N/A,#N/A,FALSE,"CORTINA";#N/A,#N/A,FALSE,"LAJES";#N/A,#N/A,FALSE,"PILARES";#N/A,#N/A,FALSE,"VIGAS"}</definedName>
    <definedName name="ciclovia" localSheetId="2" hidden="1">{#N/A,#N/A,FALSE,"ALVENARIA";#N/A,#N/A,FALSE,"BLOCOS";#N/A,#N/A,FALSE,"CINTAS";#N/A,#N/A,FALSE,"CORTINA";#N/A,#N/A,FALSE,"LAJES";#N/A,#N/A,FALSE,"PILARES";#N/A,#N/A,FALSE,"VIGAS"}</definedName>
    <definedName name="ciclovia" hidden="1">{#N/A,#N/A,FALSE,"ALVENARIA";#N/A,#N/A,FALSE,"BLOCOS";#N/A,#N/A,FALSE,"CINTAS";#N/A,#N/A,FALSE,"CORTINA";#N/A,#N/A,FALSE,"LAJES";#N/A,#N/A,FALSE,"PILARES";#N/A,#N/A,FALSE,"VIGAS"}</definedName>
    <definedName name="ciclovia2" localSheetId="2" hidden="1">{#N/A,#N/A,FALSE,"ALVENARIA";#N/A,#N/A,FALSE,"BLOCOS";#N/A,#N/A,FALSE,"CINTAS";#N/A,#N/A,FALSE,"CORTINA";#N/A,#N/A,FALSE,"LAJES";#N/A,#N/A,FALSE,"PILARES";#N/A,#N/A,FALSE,"VIGAS"}</definedName>
    <definedName name="ciclovia2" hidden="1">{#N/A,#N/A,FALSE,"ALVENARIA";#N/A,#N/A,FALSE,"BLOCOS";#N/A,#N/A,FALSE,"CINTAS";#N/A,#N/A,FALSE,"CORTINA";#N/A,#N/A,FALSE,"LAJES";#N/A,#N/A,FALSE,"PILARES";#N/A,#N/A,FALSE,"VIGAS"}</definedName>
    <definedName name="ciclovia3" localSheetId="2" hidden="1">{#N/A,#N/A,FALSE,"ALVENARIA";#N/A,#N/A,FALSE,"BLOCOS";#N/A,#N/A,FALSE,"CINTAS";#N/A,#N/A,FALSE,"CORTINA";#N/A,#N/A,FALSE,"LAJES";#N/A,#N/A,FALSE,"PILARES";#N/A,#N/A,FALSE,"VIGAS"}</definedName>
    <definedName name="ciclovia3" hidden="1">{#N/A,#N/A,FALSE,"ALVENARIA";#N/A,#N/A,FALSE,"BLOCOS";#N/A,#N/A,FALSE,"CINTAS";#N/A,#N/A,FALSE,"CORTINA";#N/A,#N/A,FALSE,"LAJES";#N/A,#N/A,FALSE,"PILARES";#N/A,#N/A,FALSE,"VIGAS"}</definedName>
    <definedName name="ciclovia4" localSheetId="2" hidden="1">{#N/A,#N/A,FALSE,"ALVENARIA";#N/A,#N/A,FALSE,"BLOCOS";#N/A,#N/A,FALSE,"CINTAS";#N/A,#N/A,FALSE,"CORTINA";#N/A,#N/A,FALSE,"LAJES";#N/A,#N/A,FALSE,"PILARES";#N/A,#N/A,FALSE,"VIGAS"}</definedName>
    <definedName name="ciclovia4" hidden="1">{#N/A,#N/A,FALSE,"ALVENARIA";#N/A,#N/A,FALSE,"BLOCOS";#N/A,#N/A,FALSE,"CINTAS";#N/A,#N/A,FALSE,"CORTINA";#N/A,#N/A,FALSE,"LAJES";#N/A,#N/A,FALSE,"PILARES";#N/A,#N/A,FALSE,"VIGAS"}</definedName>
    <definedName name="ciclovia5" localSheetId="2" hidden="1">{#N/A,#N/A,FALSE,"ALVENARIA";#N/A,#N/A,FALSE,"BLOCOS";#N/A,#N/A,FALSE,"CINTAS";#N/A,#N/A,FALSE,"CORTINA";#N/A,#N/A,FALSE,"LAJES";#N/A,#N/A,FALSE,"PILARES";#N/A,#N/A,FALSE,"VIGAS"}</definedName>
    <definedName name="ciclovia5" hidden="1">{#N/A,#N/A,FALSE,"ALVENARIA";#N/A,#N/A,FALSE,"BLOCOS";#N/A,#N/A,FALSE,"CINTAS";#N/A,#N/A,FALSE,"CORTINA";#N/A,#N/A,FALSE,"LAJES";#N/A,#N/A,FALSE,"PILARES";#N/A,#N/A,FALSE,"VIGAS"}</definedName>
    <definedName name="ciclovia6" localSheetId="2" hidden="1">{#N/A,#N/A,FALSE,"ALVENARIA";#N/A,#N/A,FALSE,"BLOCOS";#N/A,#N/A,FALSE,"CINTAS";#N/A,#N/A,FALSE,"CORTINA";#N/A,#N/A,FALSE,"LAJES";#N/A,#N/A,FALSE,"PILARES";#N/A,#N/A,FALSE,"VIGAS"}</definedName>
    <definedName name="ciclovia6" hidden="1">{#N/A,#N/A,FALSE,"ALVENARIA";#N/A,#N/A,FALSE,"BLOCOS";#N/A,#N/A,FALSE,"CINTAS";#N/A,#N/A,FALSE,"CORTINA";#N/A,#N/A,FALSE,"LAJES";#N/A,#N/A,FALSE,"PILARES";#N/A,#N/A,FALSE,"VIGAS"}</definedName>
    <definedName name="ciclovia7" localSheetId="2" hidden="1">{#N/A,#N/A,FALSE,"ALVENARIA";#N/A,#N/A,FALSE,"BLOCOS";#N/A,#N/A,FALSE,"CINTAS";#N/A,#N/A,FALSE,"CORTINA";#N/A,#N/A,FALSE,"LAJES";#N/A,#N/A,FALSE,"PILARES";#N/A,#N/A,FALSE,"VIGAS"}</definedName>
    <definedName name="ciclovia7" hidden="1">{#N/A,#N/A,FALSE,"ALVENARIA";#N/A,#N/A,FALSE,"BLOCOS";#N/A,#N/A,FALSE,"CINTAS";#N/A,#N/A,FALSE,"CORTINA";#N/A,#N/A,FALSE,"LAJES";#N/A,#N/A,FALSE,"PILARES";#N/A,#N/A,FALSE,"VIGAS"}</definedName>
    <definedName name="ciclovia8" localSheetId="2" hidden="1">{#N/A,#N/A,FALSE,"ALVENARIA";#N/A,#N/A,FALSE,"BLOCOS";#N/A,#N/A,FALSE,"CINTAS";#N/A,#N/A,FALSE,"CORTINA";#N/A,#N/A,FALSE,"LAJES";#N/A,#N/A,FALSE,"PILARES";#N/A,#N/A,FALSE,"VIGAS"}</definedName>
    <definedName name="ciclovia8" hidden="1">{#N/A,#N/A,FALSE,"ALVENARIA";#N/A,#N/A,FALSE,"BLOCOS";#N/A,#N/A,FALSE,"CINTAS";#N/A,#N/A,FALSE,"CORTINA";#N/A,#N/A,FALSE,"LAJES";#N/A,#N/A,FALSE,"PILARES";#N/A,#N/A,FALSE,"VIGAS"}</definedName>
    <definedName name="concorrentes" hidden="1">{#N/A,#N/A,FALSE,"Cronograma";#N/A,#N/A,FALSE,"Cronogr. 2"}</definedName>
    <definedName name="cotação" localSheetId="2" hidden="1">{#N/A,#N/A,FALSE,"ALVENARIA";#N/A,#N/A,FALSE,"BLOCOS";#N/A,#N/A,FALSE,"CINTAS";#N/A,#N/A,FALSE,"CORTINA";#N/A,#N/A,FALSE,"LAJES";#N/A,#N/A,FALSE,"PILARES";#N/A,#N/A,FALSE,"VIGAS"}</definedName>
    <definedName name="cotação" hidden="1">{#N/A,#N/A,FALSE,"ALVENARIA";#N/A,#N/A,FALSE,"BLOCOS";#N/A,#N/A,FALSE,"CINTAS";#N/A,#N/A,FALSE,"CORTINA";#N/A,#N/A,FALSE,"LAJES";#N/A,#N/A,FALSE,"PILARES";#N/A,#N/A,FALSE,"VIGAS"}</definedName>
    <definedName name="CRONO.LinhasNecessarias" hidden="1">#N/A</definedName>
    <definedName name="CRONO.MaxParc" hidden="1">#N/A</definedName>
    <definedName name="CRONO.NivelExibicao" hidden="1">#N/A</definedName>
    <definedName name="CRONOPLE.ColunaPadrão" hidden="1">#REF!</definedName>
    <definedName name="CRONOPLE.FirstCol" hidden="1">#REF!</definedName>
    <definedName name="CRONOPLE.firstrow" hidden="1">#REF!</definedName>
    <definedName name="CRONOPLE.Frenterow" hidden="1">#REF!</definedName>
    <definedName name="CRONOPLE.LastCol" hidden="1">#REF!</definedName>
    <definedName name="CRONOPLE.lastrow" hidden="1">#REF!</definedName>
    <definedName name="CRONOPLE.LinhaPadrão" hidden="1">#REF!</definedName>
    <definedName name="CRONOPLE.margemrow" hidden="1">#REF!</definedName>
    <definedName name="CRONOPLE.ValorDoEvento" hidden="1">#N/A</definedName>
    <definedName name="ddd" localSheetId="2" hidden="1">{#N/A,#N/A,FALSE,"ALVENARIA";#N/A,#N/A,FALSE,"BLOCOS";#N/A,#N/A,FALSE,"CINTAS";#N/A,#N/A,FALSE,"CORTINA";#N/A,#N/A,FALSE,"LAJES";#N/A,#N/A,FALSE,"PILARES";#N/A,#N/A,FALSE,"VIGAS"}</definedName>
    <definedName name="ddd" hidden="1">{#N/A,#N/A,FALSE,"ALVENARIA";#N/A,#N/A,FALSE,"BLOCOS";#N/A,#N/A,FALSE,"CINTAS";#N/A,#N/A,FALSE,"CORTINA";#N/A,#N/A,FALSE,"LAJES";#N/A,#N/A,FALSE,"PILARES";#N/A,#N/A,FALSE,"VIGAS"}</definedName>
    <definedName name="DESONERACAO" hidden="1">IF(OR(Import.Desoneracao="DESONERADO",Import.Desoneracao="SIM"),"SIM","NÃO")</definedName>
    <definedName name="DOLAR">'[2]INSUMOS'!$G$8</definedName>
    <definedName name="ersdcefgbrnghrbgbrgfbgfwbvbfgvwfv">#REF!</definedName>
    <definedName name="EVENTOS.Lista" hidden="1">#N/A</definedName>
    <definedName name="EVENTOS.ListaValidacao" hidden="1">#N/A</definedName>
    <definedName name="Excel_BuiltIn_Database" hidden="1">TEXT(Import.DataBase,"mm-aaaa")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4">#REF!</definedName>
    <definedName name="Fossa20" localSheetId="2" hidden="1">{#N/A,#N/A,FALSE,"ALVENARIA";#N/A,#N/A,FALSE,"BLOCOS";#N/A,#N/A,FALSE,"CINTAS";#N/A,#N/A,FALSE,"CORTINA";#N/A,#N/A,FALSE,"LAJES";#N/A,#N/A,FALSE,"PILARES";#N/A,#N/A,FALSE,"VIGAS"}</definedName>
    <definedName name="Fossa20" hidden="1">{#N/A,#N/A,FALSE,"ALVENARIA";#N/A,#N/A,FALSE,"BLOCOS";#N/A,#N/A,FALSE,"CINTAS";#N/A,#N/A,FALSE,"CORTINA";#N/A,#N/A,FALSE,"LAJES";#N/A,#N/A,FALSE,"PILARES";#N/A,#N/A,FALSE,"VIGAS"}</definedName>
    <definedName name="fran" localSheetId="2" hidden="1">{#N/A,#N/A,FALSE,"ALVENARIA";#N/A,#N/A,FALSE,"BLOCOS";#N/A,#N/A,FALSE,"CINTAS";#N/A,#N/A,FALSE,"CORTINA";#N/A,#N/A,FALSE,"LAJES";#N/A,#N/A,FALSE,"PILARES";#N/A,#N/A,FALSE,"VIGAS"}</definedName>
    <definedName name="fran" hidden="1">{#N/A,#N/A,FALSE,"ALVENARIA";#N/A,#N/A,FALSE,"BLOCOS";#N/A,#N/A,FALSE,"CINTAS";#N/A,#N/A,FALSE,"CORTINA";#N/A,#N/A,FALSE,"LAJES";#N/A,#N/A,FALSE,"PILARES";#N/A,#N/A,FALSE,"VIGAS"}</definedName>
    <definedName name="H" hidden="1">#N/A</definedName>
    <definedName name="I" hidden="1">#N/A</definedName>
    <definedName name="Import.Apelido" hidden="1">#N/A</definedName>
    <definedName name="Import.BMAFAcumulado" hidden="1">#N/A</definedName>
    <definedName name="Import.CNPJ" hidden="1">#N/A</definedName>
    <definedName name="Import.Código" hidden="1">#N/A</definedName>
    <definedName name="Import.Contrapartida" hidden="1">#N/A</definedName>
    <definedName name="Import.CPMaxPerc" hidden="1">#N/A</definedName>
    <definedName name="Import.CPMinAbsoluta" hidden="1">#N/A</definedName>
    <definedName name="Import.CPMinPerc" hidden="1">#N/A</definedName>
    <definedName name="Import.CR" hidden="1">#N/A</definedName>
    <definedName name="Import.CRONOPLE" hidden="1">OFFSET(#REF!,1,1):OFFSET(#REF!,-1,-1)</definedName>
    <definedName name="Import.CTEF" hidden="1">#N/A</definedName>
    <definedName name="Import.CustoUnitário" hidden="1">#N/A</definedName>
    <definedName name="Import.DataBase" hidden="1">#N/A</definedName>
    <definedName name="Import.DataBaseLicit" hidden="1">#N/A</definedName>
    <definedName name="Import.DataInicioObra" hidden="1">#N/A</definedName>
    <definedName name="Import.DescLote" hidden="1">#N/A</definedName>
    <definedName name="Import.Descrição" hidden="1">#N/A</definedName>
    <definedName name="Import.Desoneracao" hidden="1">#N/A</definedName>
    <definedName name="Import.empresa" hidden="1">#N/A</definedName>
    <definedName name="Import.Fonte" hidden="1">#N/A</definedName>
    <definedName name="Import.FrenteDeObra" hidden="1">#N/A</definedName>
    <definedName name="Import.Município" hidden="1">#N/A</definedName>
    <definedName name="Import.Nível" hidden="1">#N/A</definedName>
    <definedName name="Import.OpcaoBDI" hidden="1">#N/A</definedName>
    <definedName name="Import.ORÇAMENTO.DivRecurso" hidden="1">#N/A</definedName>
    <definedName name="Import.PLE" hidden="1">#N/A</definedName>
    <definedName name="Import.PLQ" hidden="1">#N/A</definedName>
    <definedName name="Import.Proponente" hidden="1">#N/A</definedName>
    <definedName name="Import.QCI.Divisao" hidden="1">#N/A</definedName>
    <definedName name="Import.QCI.ItemInv" hidden="1">#N/A</definedName>
    <definedName name="Import.QCI.Qtde" hidden="1">#N/A</definedName>
    <definedName name="Import.QCI.Situacao" hidden="1">#N/A</definedName>
    <definedName name="Import.QCI.SubItemInv" hidden="1">#N/A</definedName>
    <definedName name="Import.QCICP" hidden="1">#N/A</definedName>
    <definedName name="Import.QCIDesc" hidden="1">#N/A</definedName>
    <definedName name="Import.QCIInv" hidden="1">#N/A</definedName>
    <definedName name="Import.QCILote" hidden="1">#N/A</definedName>
    <definedName name="Import.QCIOutros" hidden="1">#N/A</definedName>
    <definedName name="Import.Quantidade" hidden="1">#N/A</definedName>
    <definedName name="import.recurso" hidden="1">#N/A</definedName>
    <definedName name="Import.RegimeExecução" hidden="1">#N/A</definedName>
    <definedName name="Import.Repasse" hidden="1">#N/A</definedName>
    <definedName name="Import.RespFiscalização" hidden="1">#N/A</definedName>
    <definedName name="Import.RespOrçamento" hidden="1">#N/A</definedName>
    <definedName name="Import.SICONV" hidden="1">#N/A</definedName>
    <definedName name="Import.Unidade" hidden="1">#N/A</definedName>
    <definedName name="Import.UnitarioLicitado" hidden="1">#N/A</definedName>
    <definedName name="leosde">#REF!</definedName>
    <definedName name="mac" localSheetId="2" hidden="1">{#N/A,#N/A,FALSE,"ALVENARIA";#N/A,#N/A,FALSE,"BLOCOS";#N/A,#N/A,FALSE,"CINTAS";#N/A,#N/A,FALSE,"CORTINA";#N/A,#N/A,FALSE,"LAJES";#N/A,#N/A,FALSE,"PILARES";#N/A,#N/A,FALSE,"VIGAS"}</definedName>
    <definedName name="mac" hidden="1">{#N/A,#N/A,FALSE,"ALVENARIA";#N/A,#N/A,FALSE,"BLOCOS";#N/A,#N/A,FALSE,"CINTAS";#N/A,#N/A,FALSE,"CORTINA";#N/A,#N/A,FALSE,"LAJES";#N/A,#N/A,FALSE,"PILARES";#N/A,#N/A,FALSE,"VIGAS"}</definedName>
    <definedName name="MACAHDO" localSheetId="2" hidden="1">{#N/A,#N/A,FALSE,"ALVENARIA";#N/A,#N/A,FALSE,"BLOCOS";#N/A,#N/A,FALSE,"CINTAS";#N/A,#N/A,FALSE,"CORTINA";#N/A,#N/A,FALSE,"LAJES";#N/A,#N/A,FALSE,"PILARES";#N/A,#N/A,FALSE,"VIGAS"}</definedName>
    <definedName name="MACAHDO" hidden="1">{#N/A,#N/A,FALSE,"ALVENARIA";#N/A,#N/A,FALSE,"BLOCOS";#N/A,#N/A,FALSE,"CINTAS";#N/A,#N/A,FALSE,"CORTINA";#N/A,#N/A,FALSE,"LAJES";#N/A,#N/A,FALSE,"PILARES";#N/A,#N/A,FALSE,"VIGAS"}</definedName>
    <definedName name="MACHADO" localSheetId="2" hidden="1">{#N/A,#N/A,FALSE,"ALVENARIA";#N/A,#N/A,FALSE,"BLOCOS";#N/A,#N/A,FALSE,"CINTAS";#N/A,#N/A,FALSE,"CORTINA";#N/A,#N/A,FALSE,"LAJES";#N/A,#N/A,FALSE,"PILARES";#N/A,#N/A,FALSE,"VIGAS"}</definedName>
    <definedName name="MACHADO" hidden="1">{#N/A,#N/A,FALSE,"ALVENARIA";#N/A,#N/A,FALSE,"BLOCOS";#N/A,#N/A,FALSE,"CINTAS";#N/A,#N/A,FALSE,"CORTINA";#N/A,#N/A,FALSE,"LAJES";#N/A,#N/A,FALSE,"PILARES";#N/A,#N/A,FALSE,"VIGAS"}</definedName>
    <definedName name="MENU.CRONO" hidden="1">#N/A</definedName>
    <definedName name="MENU.CRONOPLE" hidden="1">#REF!</definedName>
    <definedName name="NCOMPOSICOES">4</definedName>
    <definedName name="NCOTACOES">15</definedName>
    <definedName name="noo" localSheetId="2" hidden="1">{#N/A,#N/A,FALSE,"ALVENARIA";#N/A,#N/A,FALSE,"BLOCOS";#N/A,#N/A,FALSE,"CINTAS";#N/A,#N/A,FALSE,"CORTINA";#N/A,#N/A,FALSE,"LAJES";#N/A,#N/A,FALSE,"PILARES";#N/A,#N/A,FALSE,"VIGAS"}</definedName>
    <definedName name="noo" hidden="1">{#N/A,#N/A,FALSE,"ALVENARIA";#N/A,#N/A,FALSE,"BLOCOS";#N/A,#N/A,FALSE,"CINTAS";#N/A,#N/A,FALSE,"CORTINA";#N/A,#N/A,FALSE,"LAJES";#N/A,#N/A,FALSE,"PILARES";#N/A,#N/A,FALSE,"VIGAS"}</definedName>
    <definedName name="O" localSheetId="3">#REF!</definedName>
    <definedName name="O">#REF!</definedName>
    <definedName name="obra" localSheetId="2">#REF!</definedName>
    <definedName name="obra" localSheetId="3">#REF!</definedName>
    <definedName name="obra">#REF!</definedName>
    <definedName name="obra1" localSheetId="2">#REF!</definedName>
    <definedName name="obra1" localSheetId="3">#REF!</definedName>
    <definedName name="obra1">#REF!</definedName>
    <definedName name="obra2" localSheetId="2">#REF!</definedName>
    <definedName name="obra2" localSheetId="3">#REF!</definedName>
    <definedName name="obra2">#REF!</definedName>
    <definedName name="obra3" localSheetId="2">#REF!</definedName>
    <definedName name="obra3" localSheetId="3">#REF!</definedName>
    <definedName name="obra3">#REF!</definedName>
    <definedName name="obra4" localSheetId="2">#REF!</definedName>
    <definedName name="obra4" localSheetId="3">#REF!</definedName>
    <definedName name="obra4">#REF!</definedName>
    <definedName name="obra5" localSheetId="2">#REF!</definedName>
    <definedName name="obra5" localSheetId="3">#REF!</definedName>
    <definedName name="obra5">#REF!</definedName>
    <definedName name="OO" localSheetId="3">#REF!</definedName>
    <definedName name="OO">#REF!</definedName>
    <definedName name="orcamento" localSheetId="2" hidden="1">{#N/A,#N/A,FALSE,"ALVENARIA";#N/A,#N/A,FALSE,"BLOCOS";#N/A,#N/A,FALSE,"CINTAS";#N/A,#N/A,FALSE,"CORTINA";#N/A,#N/A,FALSE,"LAJES";#N/A,#N/A,FALSE,"PILARES";#N/A,#N/A,FALSE,"VIGAS"}</definedName>
    <definedName name="orcamento" hidden="1">{#N/A,#N/A,FALSE,"ALVENARIA";#N/A,#N/A,FALSE,"BLOCOS";#N/A,#N/A,FALSE,"CINTAS";#N/A,#N/A,FALSE,"CORTINA";#N/A,#N/A,FALSE,"LAJES";#N/A,#N/A,FALSE,"PILARES";#N/A,#N/A,FALSE,"VIGAS"}</definedName>
    <definedName name="ORÇAMENTO.BancoRef" hidden="1">#N/A</definedName>
    <definedName name="ORÇAMENTO.CodBarra" hidden="1">IF(ORÇAMENTO.Fonte="Sinapi",SUBSTITUTE(SUBSTITUTE(ORÇAMENTO.Codigo,"/00","/"),"/0","/"),ORÇAMENTO.Codigo)</definedName>
    <definedName name="ORÇAMENTO.Codigo" hidden="1">#N/A</definedName>
    <definedName name="ORÇAMENTO.CustoUnitario" hidden="1">#N/A</definedName>
    <definedName name="ORÇAMENTO.Descricao" hidden="1">#N/A</definedName>
    <definedName name="ORÇAMENTO.Fonte" hidden="1">#N/A</definedName>
    <definedName name="ORÇAMENTO.ListaCrono" hidden="1">#N/A</definedName>
    <definedName name="ORÇAMENTO.MáximoListaCrono" hidden="1">MAX(ORÇAMENTO.ListaCrono)</definedName>
    <definedName name="ORÇAMENTO.Nivel" hidden="1">#N/A</definedName>
    <definedName name="ORÇAMENTO.OpcaoBDI" hidden="1">#N/A</definedName>
    <definedName name="ORÇAMENTO.PasteFormat1" hidden="1">#N/A</definedName>
    <definedName name="ORÇAMENTO.PasteFormat2" hidden="1">#N/A</definedName>
    <definedName name="ORÇAMENTO.PrecoUnitarioLicitado" hidden="1">#N/A</definedName>
    <definedName name="ORÇAMENTO.SumCPMANUAL" hidden="1">#N/A</definedName>
    <definedName name="ORÇAMENTO.SumINVMANUAL" hidden="1">#N/A</definedName>
    <definedName name="ORÇAMENTO.SumOUTROSMANUAL" hidden="1">#N/A</definedName>
    <definedName name="ORÇAMENTO.SumREPASSEMANUAL" hidden="1">ORÇAMENTO.SumINVMANUAL-ORÇAMENTO.SumCPMANUAL-ORÇAMENTO.SumOUTROSMANUAL</definedName>
    <definedName name="ORÇAMENTO.Unidade" hidden="1">#N/A</definedName>
    <definedName name="P.1" localSheetId="2">#REF!</definedName>
    <definedName name="P.1">#REF!</definedName>
    <definedName name="P.10" localSheetId="2">#REF!</definedName>
    <definedName name="P.10">#REF!</definedName>
    <definedName name="P.11" localSheetId="2">#REF!</definedName>
    <definedName name="P.11">#REF!</definedName>
    <definedName name="P.12" localSheetId="2">#REF!</definedName>
    <definedName name="P.12">#REF!</definedName>
    <definedName name="P.13" localSheetId="2">#REF!</definedName>
    <definedName name="P.13">#REF!</definedName>
    <definedName name="P.14" localSheetId="2">#REF!</definedName>
    <definedName name="P.14">#REF!</definedName>
    <definedName name="P.15" localSheetId="2">#REF!</definedName>
    <definedName name="P.15">#REF!</definedName>
    <definedName name="P.2" localSheetId="2">#REF!</definedName>
    <definedName name="P.2">#REF!</definedName>
    <definedName name="P.3" localSheetId="2">#REF!</definedName>
    <definedName name="P.3">#REF!</definedName>
    <definedName name="P.4" localSheetId="2">#REF!</definedName>
    <definedName name="P.4">#REF!</definedName>
    <definedName name="P.5" localSheetId="2">#REF!</definedName>
    <definedName name="P.5">#REF!</definedName>
    <definedName name="P.6" localSheetId="2">#REF!</definedName>
    <definedName name="P.6">#REF!</definedName>
    <definedName name="P.7" localSheetId="2">#REF!</definedName>
    <definedName name="P.7">#REF!</definedName>
    <definedName name="P.8" localSheetId="2">#REF!</definedName>
    <definedName name="P.8">#REF!</definedName>
    <definedName name="P.9" localSheetId="2">#REF!</definedName>
    <definedName name="P.9">#REF!</definedName>
    <definedName name="Pedreiro_de_acabamento">'[2]INSUMOS'!$B$11</definedName>
    <definedName name="PLE.firstrow" hidden="1">#N/A</definedName>
    <definedName name="PLE.lastrow" hidden="1">#N/A</definedName>
    <definedName name="PLE.Medicao" hidden="1">#N/A</definedName>
    <definedName name="PLE.ValorDoEvento" hidden="1">#N/A</definedName>
    <definedName name="PO.ValoresBDI" hidden="1">#N/A</definedName>
    <definedName name="Popular" hidden="1">{#N/A,#N/A,FALSE,"Cronograma";#N/A,#N/A,FALSE,"Cronogr. 2"}</definedName>
    <definedName name="PP1.1" localSheetId="2">#REF!</definedName>
    <definedName name="PP1.1" localSheetId="3">#REF!</definedName>
    <definedName name="PP1.1">#REF!</definedName>
    <definedName name="PP1.10" localSheetId="2">#REF!</definedName>
    <definedName name="PP1.10" localSheetId="3">#REF!</definedName>
    <definedName name="PP1.10">#REF!</definedName>
    <definedName name="PP1.11" localSheetId="2">#REF!</definedName>
    <definedName name="PP1.11" localSheetId="3">#REF!</definedName>
    <definedName name="PP1.11">#REF!</definedName>
    <definedName name="PP1.12" localSheetId="2">#REF!</definedName>
    <definedName name="PP1.12" localSheetId="3">#REF!</definedName>
    <definedName name="PP1.12">#REF!</definedName>
    <definedName name="PP1.13" localSheetId="2">#REF!</definedName>
    <definedName name="PP1.13" localSheetId="3">#REF!</definedName>
    <definedName name="PP1.13">#REF!</definedName>
    <definedName name="PP1.14" localSheetId="2">#REF!</definedName>
    <definedName name="PP1.14" localSheetId="3">#REF!</definedName>
    <definedName name="PP1.14">#REF!</definedName>
    <definedName name="PP1.15" localSheetId="2">#REF!</definedName>
    <definedName name="PP1.15" localSheetId="3">#REF!</definedName>
    <definedName name="PP1.15">#REF!</definedName>
    <definedName name="PP1.2" localSheetId="2">#REF!</definedName>
    <definedName name="PP1.2" localSheetId="3">#REF!</definedName>
    <definedName name="PP1.2">#REF!</definedName>
    <definedName name="PP1.3" localSheetId="2">#REF!</definedName>
    <definedName name="PP1.3" localSheetId="3">#REF!</definedName>
    <definedName name="PP1.3">#REF!</definedName>
    <definedName name="PP1.4" localSheetId="2">#REF!</definedName>
    <definedName name="PP1.4" localSheetId="3">#REF!</definedName>
    <definedName name="PP1.4">#REF!</definedName>
    <definedName name="PP1.5" localSheetId="2">#REF!</definedName>
    <definedName name="PP1.5" localSheetId="3">#REF!</definedName>
    <definedName name="PP1.5">#REF!</definedName>
    <definedName name="PP1.6" localSheetId="2">#REF!</definedName>
    <definedName name="PP1.6" localSheetId="3">#REF!</definedName>
    <definedName name="PP1.6">#REF!</definedName>
    <definedName name="PP1.7" localSheetId="2">#REF!</definedName>
    <definedName name="PP1.7" localSheetId="3">#REF!</definedName>
    <definedName name="PP1.7">#REF!</definedName>
    <definedName name="PP1.8" localSheetId="2">#REF!</definedName>
    <definedName name="PP1.8" localSheetId="3">#REF!</definedName>
    <definedName name="PP1.8">#REF!</definedName>
    <definedName name="PP1.9" localSheetId="2">#REF!</definedName>
    <definedName name="PP1.9" localSheetId="3">#REF!</definedName>
    <definedName name="PP1.9">#REF!</definedName>
    <definedName name="Ps" hidden="1">{#N/A,#N/A,FALSE,"ALVENARIA";#N/A,#N/A,FALSE,"BLOCOS";#N/A,#N/A,FALSE,"CINTAS";#N/A,#N/A,FALSE,"CORTINA";#N/A,#N/A,FALSE,"LAJES";#N/A,#N/A,FALSE,"PILARES";#N/A,#N/A,FALSE,"VIGAS"}</definedName>
    <definedName name="QCI.CPManual" hidden="1">#N/A</definedName>
    <definedName name="QCI.DescManual" hidden="1">#N/A</definedName>
    <definedName name="QCI.Divisao" hidden="1">#N/A</definedName>
    <definedName name="QCI.ExisteManual" hidden="1">#N/A</definedName>
    <definedName name="QCI.InvManual" hidden="1">#N/A</definedName>
    <definedName name="QCI.ItemInvestimento" hidden="1">#N/A</definedName>
    <definedName name="QCI.LoteManual" hidden="1">#N/A</definedName>
    <definedName name="QCI.MaxCPManual" hidden="1">#N/A</definedName>
    <definedName name="QCI.MaxOUManual" hidden="1">#N/A</definedName>
    <definedName name="QCI.OutrosManual" hidden="1">#N/A</definedName>
    <definedName name="QCI.SubItemInvestimento" hidden="1">#N/A</definedName>
    <definedName name="QCI.SumCPMANUAL" hidden="1">#N/A</definedName>
    <definedName name="QCI.SumINVMANUAL" hidden="1">#N/A</definedName>
    <definedName name="QCI.SumOUTROSMANUAL" hidden="1">#N/A</definedName>
    <definedName name="QCI.SumREPASSEMANUAL" hidden="1">QCI.SumINVMANUAL-QCI.CPManual-QCI.OutrosManual</definedName>
    <definedName name="REFERENCIA.Descricao" hidden="1">#N/A</definedName>
    <definedName name="REFERENCIA.Desonerado" hidden="1">#N/A</definedName>
    <definedName name="REFERENCIA.NaoDesonerado" hidden="1">#N/A</definedName>
    <definedName name="REFERENCIA.Unidade" hidden="1">#N/A</definedName>
    <definedName name="RegimeExecucao" hidden="1">IF(OR(Import.RegimeExecução="",Import.RegimeExecução="Empreitada por Preço Global",Import.RegimeExecução="Empreitada Integral"),"Global","Unitário")</definedName>
    <definedName name="rio" hidden="1">{#N/A,#N/A,FALSE,"Cronograma";#N/A,#N/A,FALSE,"Cronogr. 2"}</definedName>
    <definedName name="RRE.MaxCPAcum" hidden="1">#N/A</definedName>
    <definedName name="RRE.MaxCPAnt" hidden="1">#N/A</definedName>
    <definedName name="RRE.MaxOUAcum" hidden="1">#N/A</definedName>
    <definedName name="RRE.MaxOUAnt" hidden="1">#N/A</definedName>
    <definedName name="RRE.Numero" hidden="1">#N/A</definedName>
    <definedName name="RRE.VIMeta" hidden="1">#N/A</definedName>
    <definedName name="SENHAGT" hidden="1">"PM3CAIXA"</definedName>
    <definedName name="SomaAgrup" hidden="1">#N/A</definedName>
    <definedName name="SomaAgrupBM" hidden="1">#N/A</definedName>
    <definedName name="ss" hidden="1">{#N/A,#N/A,FALSE,"Cronograma";#N/A,#N/A,FALSE,"Cronogr. 2"}</definedName>
    <definedName name="sub1" localSheetId="2">#REF!</definedName>
    <definedName name="sub1">#REF!</definedName>
    <definedName name="sub2" localSheetId="2">#REF!</definedName>
    <definedName name="sub2">#REF!</definedName>
    <definedName name="sub3" localSheetId="2">#REF!</definedName>
    <definedName name="sub3">#REF!</definedName>
    <definedName name="T.1" localSheetId="2">#REF!</definedName>
    <definedName name="T.1">#REF!</definedName>
    <definedName name="T.10" localSheetId="2">#REF!</definedName>
    <definedName name="T.10">#REF!</definedName>
    <definedName name="T.11" localSheetId="2">#REF!</definedName>
    <definedName name="T.11">#REF!</definedName>
    <definedName name="T.12" localSheetId="2">#REF!</definedName>
    <definedName name="T.12">#REF!</definedName>
    <definedName name="T.13" localSheetId="2">#REF!</definedName>
    <definedName name="T.13">#REF!</definedName>
    <definedName name="T.14" localSheetId="2">#REF!</definedName>
    <definedName name="T.14">#REF!</definedName>
    <definedName name="T.15" localSheetId="2">#REF!</definedName>
    <definedName name="T.15">#REF!</definedName>
    <definedName name="T.2" localSheetId="2">#REF!</definedName>
    <definedName name="T.2">#REF!</definedName>
    <definedName name="T.3" localSheetId="2">#REF!</definedName>
    <definedName name="T.3">#REF!</definedName>
    <definedName name="T.4" localSheetId="2">#REF!</definedName>
    <definedName name="T.4">#REF!</definedName>
    <definedName name="T.5" localSheetId="2">#REF!</definedName>
    <definedName name="T.5">#REF!</definedName>
    <definedName name="T.6" localSheetId="2">#REF!</definedName>
    <definedName name="T.6">#REF!</definedName>
    <definedName name="T.7" localSheetId="2">#REF!</definedName>
    <definedName name="T.7">#REF!</definedName>
    <definedName name="T.8" localSheetId="2">#REF!</definedName>
    <definedName name="T.8">#REF!</definedName>
    <definedName name="T.9" localSheetId="2">#REF!</definedName>
    <definedName name="T.9">#REF!</definedName>
    <definedName name="TIPOORCAMENTO" hidden="1">#N/A</definedName>
    <definedName name="_xlnm.Print_Titles" localSheetId="0">'PLANILHA EMPRESA'!$A:$I,'PLANILHA EMPRESA'!$1:$10</definedName>
    <definedName name="TOT.P" localSheetId="2">#REF!</definedName>
    <definedName name="TOT.P">#REF!</definedName>
    <definedName name="TOT1.P" localSheetId="2">#REF!</definedName>
    <definedName name="TOT1.P" localSheetId="3">#REF!</definedName>
    <definedName name="TOT1.P">#REF!</definedName>
    <definedName name="TT.1" localSheetId="2">#REF!</definedName>
    <definedName name="TT.1" localSheetId="3">#REF!</definedName>
    <definedName name="TT.1">#REF!</definedName>
    <definedName name="TT.10" localSheetId="2">#REF!</definedName>
    <definedName name="TT.10" localSheetId="3">#REF!</definedName>
    <definedName name="TT.10">#REF!</definedName>
    <definedName name="TT.11" localSheetId="2">#REF!</definedName>
    <definedName name="TT.11" localSheetId="3">#REF!</definedName>
    <definedName name="TT.11">#REF!</definedName>
    <definedName name="TT.12" localSheetId="2">#REF!</definedName>
    <definedName name="TT.12" localSheetId="3">#REF!</definedName>
    <definedName name="TT.12">#REF!</definedName>
    <definedName name="TT.13" localSheetId="2">#REF!</definedName>
    <definedName name="TT.13" localSheetId="3">#REF!</definedName>
    <definedName name="TT.13">#REF!</definedName>
    <definedName name="TT.14" localSheetId="2">#REF!</definedName>
    <definedName name="TT.14" localSheetId="3">#REF!</definedName>
    <definedName name="TT.14">#REF!</definedName>
    <definedName name="TT.15" localSheetId="2">#REF!</definedName>
    <definedName name="TT.15" localSheetId="3">#REF!</definedName>
    <definedName name="TT.15">#REF!</definedName>
    <definedName name="TT.2" localSheetId="2">#REF!</definedName>
    <definedName name="TT.2" localSheetId="3">#REF!</definedName>
    <definedName name="TT.2">#REF!</definedName>
    <definedName name="TT.3" localSheetId="2">#REF!</definedName>
    <definedName name="TT.3" localSheetId="3">#REF!</definedName>
    <definedName name="TT.3">#REF!</definedName>
    <definedName name="TT.4" localSheetId="2">#REF!</definedName>
    <definedName name="TT.4" localSheetId="3">#REF!</definedName>
    <definedName name="TT.4">#REF!</definedName>
    <definedName name="TT.5" localSheetId="2">#REF!</definedName>
    <definedName name="TT.5" localSheetId="3">#REF!</definedName>
    <definedName name="TT.5">#REF!</definedName>
    <definedName name="TT.6" localSheetId="2">#REF!</definedName>
    <definedName name="TT.6" localSheetId="3">#REF!</definedName>
    <definedName name="TT.6">#REF!</definedName>
    <definedName name="TT.7" localSheetId="2">#REF!</definedName>
    <definedName name="TT.7" localSheetId="3">#REF!</definedName>
    <definedName name="TT.7">#REF!</definedName>
    <definedName name="TT.8" localSheetId="2">#REF!</definedName>
    <definedName name="TT.8" localSheetId="3">#REF!</definedName>
    <definedName name="TT.8">#REF!</definedName>
    <definedName name="TT.9" localSheetId="2">#REF!</definedName>
    <definedName name="TT.9" localSheetId="3">#REF!</definedName>
    <definedName name="TT.9">#REF!</definedName>
    <definedName name="Versao" hidden="1">#N/A</definedName>
    <definedName name="VTOTAL1" hidden="1">#N/A</definedName>
    <definedName name="VTOTALBM" hidden="1">#N/A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mode_lev.xls." localSheetId="2" hidden="1">{#N/A,#N/A,FALSE,"ALVENARIA";#N/A,#N/A,FALSE,"BLOCOS";#N/A,#N/A,FALSE,"CINTAS";#N/A,#N/A,FALSE,"CORTINA";#N/A,#N/A,FALSE,"LAJES";#N/A,#N/A,FALSE,"PILARES";#N/A,#N/A,FALSE,"VIGAS"}</definedName>
    <definedName name="wrn.mode_lev.xls." hidden="1">{#N/A,#N/A,FALSE,"ALVENARIA";#N/A,#N/A,FALSE,"BLOCOS";#N/A,#N/A,FALSE,"CINTAS";#N/A,#N/A,FALSE,"CORTINA";#N/A,#N/A,FALSE,"LAJES";#N/A,#N/A,FALSE,"PILARES";#N/A,#N/A,FALSE,"VIGAS"}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x" localSheetId="2" hidden="1">{#N/A,#N/A,FALSE,"ALVENARIA";#N/A,#N/A,FALSE,"BLOCOS";#N/A,#N/A,FALSE,"CINTAS";#N/A,#N/A,FALSE,"CORTINA";#N/A,#N/A,FALSE,"LAJES";#N/A,#N/A,FALSE,"PILARES";#N/A,#N/A,FALSE,"VIGAS"}</definedName>
    <definedName name="x" hidden="1">{#N/A,#N/A,FALSE,"ALVENARIA";#N/A,#N/A,FALSE,"BLOCOS";#N/A,#N/A,FALSE,"CINTAS";#N/A,#N/A,FALSE,"CORTINA";#N/A,#N/A,FALSE,"LAJES";#N/A,#N/A,FALSE,"PILARES";#N/A,#N/A,FALSE,"VIGAS"}</definedName>
  </definedNames>
  <calcPr fullCalcOnLoad="1"/>
</workbook>
</file>

<file path=xl/comments1.xml><?xml version="1.0" encoding="utf-8"?>
<comments xmlns="http://schemas.openxmlformats.org/spreadsheetml/2006/main">
  <authors>
    <author>•Leandro Santana .</author>
  </authors>
  <commentList>
    <comment ref="A1" authorId="0">
      <text>
        <r>
          <rPr>
            <sz val="9"/>
            <rFont val="Segoe UI"/>
            <family val="0"/>
          </rPr>
          <t xml:space="preserve">Inserir Timbre através de imagem.
</t>
        </r>
      </text>
    </comment>
  </commentList>
</comments>
</file>

<file path=xl/comments2.xml><?xml version="1.0" encoding="utf-8"?>
<comments xmlns="http://schemas.openxmlformats.org/spreadsheetml/2006/main">
  <authors>
    <author>AOC03</author>
  </authors>
  <commentList>
    <comment ref="D11" authorId="0">
      <text>
        <r>
          <rPr>
            <b/>
            <sz val="9"/>
            <rFont val="Tahoma"/>
            <family val="0"/>
          </rPr>
          <t xml:space="preserve">Preencha o mês que concluiráo evento para alterar o cronograma. De 1 a 4.
</t>
        </r>
      </text>
    </comment>
  </commentList>
</comments>
</file>

<file path=xl/sharedStrings.xml><?xml version="1.0" encoding="utf-8"?>
<sst xmlns="http://schemas.openxmlformats.org/spreadsheetml/2006/main" count="503" uniqueCount="250">
  <si>
    <t>ITEM</t>
  </si>
  <si>
    <t>DESCRIÇÃO</t>
  </si>
  <si>
    <t>PLANILHA ORÇAMENTÁRIA DE CUSTOS</t>
  </si>
  <si>
    <t>CÓDIGO</t>
  </si>
  <si>
    <t>DIRETA</t>
  </si>
  <si>
    <t>PREÇO TOTAL</t>
  </si>
  <si>
    <t xml:space="preserve">FORMA DE EXECUÇÃO: </t>
  </si>
  <si>
    <t>1.1</t>
  </si>
  <si>
    <t>UNID.</t>
  </si>
  <si>
    <t xml:space="preserve">LOCAL: </t>
  </si>
  <si>
    <t>M3XKM</t>
  </si>
  <si>
    <t>PREÇO UNITÁRIO S/ BDI</t>
  </si>
  <si>
    <t>BDI</t>
  </si>
  <si>
    <t>INDIRETA</t>
  </si>
  <si>
    <t>PREÇO UNITÁRIO C/ BDI</t>
  </si>
  <si>
    <t xml:space="preserve"> </t>
  </si>
  <si>
    <t>1 - IDENTIFICAÇÃO</t>
  </si>
  <si>
    <t>LOCAL:</t>
  </si>
  <si>
    <t xml:space="preserve">DISCRIMINAÇÃO  </t>
  </si>
  <si>
    <t>VALOR DOS SERVIÇOS</t>
  </si>
  <si>
    <t>PESO %</t>
  </si>
  <si>
    <t>SERVIÇOS A EXECUTAR</t>
  </si>
  <si>
    <t>MÊS 01</t>
  </si>
  <si>
    <t>MÊS 02</t>
  </si>
  <si>
    <t>SIMPL.%</t>
  </si>
  <si>
    <t>ACUM. %</t>
  </si>
  <si>
    <t xml:space="preserve">PREFEITURA: </t>
  </si>
  <si>
    <t xml:space="preserve">DATA DA PLANILHA: </t>
  </si>
  <si>
    <t>DATA-BASE:</t>
  </si>
  <si>
    <t>REGIME DE EXECUÇÃO: Empreitada Global</t>
  </si>
  <si>
    <t>(    )</t>
  </si>
  <si>
    <t>(  X  )</t>
  </si>
  <si>
    <t>M2</t>
  </si>
  <si>
    <t>M3</t>
  </si>
  <si>
    <t>M</t>
  </si>
  <si>
    <t>UNID</t>
  </si>
  <si>
    <t>MÊS 03</t>
  </si>
  <si>
    <t xml:space="preserve">OBJETO: </t>
  </si>
  <si>
    <t>GESTOR:</t>
  </si>
  <si>
    <t>1.1.1</t>
  </si>
  <si>
    <t>QUANT.</t>
  </si>
  <si>
    <t>1.2</t>
  </si>
  <si>
    <t>REATERRO MANUAL DE VALAS COM COMPACTAÇÃO MECANIZADA. AF_04/2016</t>
  </si>
  <si>
    <t>1.3</t>
  </si>
  <si>
    <t>TXKM</t>
  </si>
  <si>
    <t>MÊS 04</t>
  </si>
  <si>
    <t>MÊS 05</t>
  </si>
  <si>
    <t>TOTAL EM REAIS (R$)</t>
  </si>
  <si>
    <t>TOTAL EM PERCENTUAL (%)</t>
  </si>
  <si>
    <t>CRONOGRAMA FÍSICO-FINANCEIRO</t>
  </si>
  <si>
    <t>OBJETO:</t>
  </si>
  <si>
    <t>Município:</t>
  </si>
  <si>
    <t>ENGENHEIRO CIVIL</t>
  </si>
  <si>
    <t>REPRESENTANTE LEGAL</t>
  </si>
  <si>
    <t>[nome do engenheiro Responsável Técnico da empresa]</t>
  </si>
  <si>
    <t>[nome do Representante Legal da empresa]</t>
  </si>
  <si>
    <t>Nº OPERAÇÃO - OGU:</t>
  </si>
  <si>
    <t>FONTE</t>
  </si>
  <si>
    <t>SINAPI-I</t>
  </si>
  <si>
    <t>SINAPI</t>
  </si>
  <si>
    <t>ASSENTAMENTO DE GUIA (MEIO-FIO) EM TRECHO RETO, CONFECCIONADA EM CONCRETO PRÉ-FABRICADO, DIMENSÕES 100X15X13X30 CM (COMPRIMENTO X BASE INFERIOR X BASE SUPERIOR X ALTURA), PARA VIAS URBANAS (USO VIÁRIO). AF_06/2016</t>
  </si>
  <si>
    <t>EXECUÇÃO DE SARJETA DE CONCRETO USINADO, MOLDADA  IN LOCO  EM TRECHO RETO, 30 CM BASE X 10 CM ALTURA. AF_06/2016</t>
  </si>
  <si>
    <t>Composição</t>
  </si>
  <si>
    <t>CREA XXXXXX/D</t>
  </si>
  <si>
    <t>SETOP</t>
  </si>
  <si>
    <t>[TIMBRE DA EMPRESA]</t>
  </si>
  <si>
    <t>08</t>
  </si>
  <si>
    <t>SERVIÇOS PRELIMINARES</t>
  </si>
  <si>
    <t>01</t>
  </si>
  <si>
    <t>PLACA DE OBRA OBRA EM CHAPA DE AÇO GALVANIAZADO</t>
  </si>
  <si>
    <t>03</t>
  </si>
  <si>
    <t>06</t>
  </si>
  <si>
    <t>05</t>
  </si>
  <si>
    <t>07</t>
  </si>
  <si>
    <t>N° dos eventos</t>
  </si>
  <si>
    <t>Títulos dos Eventos</t>
  </si>
  <si>
    <t>Informe Abaixo o NUMERO DO PERÍODO em que os eventos serão concluidos</t>
  </si>
  <si>
    <t>Cronograma Previsto - PLE</t>
  </si>
  <si>
    <t>TIMBRE EMPRESA</t>
  </si>
  <si>
    <t>Valor Total do Evento</t>
  </si>
  <si>
    <t>Agrupadores de Eventos</t>
  </si>
  <si>
    <t>Nome Empresa</t>
  </si>
  <si>
    <t xml:space="preserve">Gestor: </t>
  </si>
  <si>
    <t>U</t>
  </si>
  <si>
    <t>02</t>
  </si>
  <si>
    <t>93382</t>
  </si>
  <si>
    <t>94273</t>
  </si>
  <si>
    <t>94287</t>
  </si>
  <si>
    <t>LIMPEZA FINAL DE OBRAS DE PAVIMENTAÇÃO (SEM USO DE ÁCIDO MURIÁTICO)</t>
  </si>
  <si>
    <t>LIBERDADE/MG</t>
  </si>
  <si>
    <t>MDR</t>
  </si>
  <si>
    <t>1067.983-94/ 2019</t>
  </si>
  <si>
    <t>Pavimentação de Vias Urbanas</t>
  </si>
  <si>
    <t>Rua Arlindo Ferreira de Almeida, Rua João Clismargo Carreiro e Rua José Alves Novais</t>
  </si>
  <si>
    <t>REGIÃO/MÊS DE REFERÊNCIA: SINAPI Composições e Insumos/Março-21 (não desonerado) //  // SETOP Leste/Janeiro-21 (não desonerado)</t>
  </si>
  <si>
    <t>03/2021</t>
  </si>
  <si>
    <t>PRAZO DE EXECUÇÃO: 5 meses</t>
  </si>
  <si>
    <t>PAVIMENTAÇÃO DE VIAS URBANAS</t>
  </si>
  <si>
    <t>1.1.1.1</t>
  </si>
  <si>
    <t>SERVIÇOS DE DRENAGEM</t>
  </si>
  <si>
    <t>ED-51111</t>
  </si>
  <si>
    <t>101616</t>
  </si>
  <si>
    <t>ED-49813</t>
  </si>
  <si>
    <t>92219</t>
  </si>
  <si>
    <t>92221</t>
  </si>
  <si>
    <t>ED-48631</t>
  </si>
  <si>
    <t>97914</t>
  </si>
  <si>
    <t>04</t>
  </si>
  <si>
    <t>1.1.2.1.</t>
  </si>
  <si>
    <t>1.1.2.2.</t>
  </si>
  <si>
    <t>1.1.2.3.</t>
  </si>
  <si>
    <t>1.1.2.4.</t>
  </si>
  <si>
    <t>1.1.2.5.</t>
  </si>
  <si>
    <t>1.1.2.6.</t>
  </si>
  <si>
    <t>1.1.2.7.</t>
  </si>
  <si>
    <t>1.1.2.8.</t>
  </si>
  <si>
    <t>1.1.2.9.</t>
  </si>
  <si>
    <t>1.1.2.10.</t>
  </si>
  <si>
    <t>ESCAVAÇÃO MECÂNICA DE VALAS COM DESCARGA LATERAL H &lt;= 1,50 M</t>
  </si>
  <si>
    <t>PREPARO DE FUNDO DE VALA COM LARGURA MENOR QUE 1,5 M (ACERTO DO SOLO NATURAL). AF_08/2020</t>
  </si>
  <si>
    <t>LASTRO DE BRITA 2 OU 3 APILOADO MANUALMENTE</t>
  </si>
  <si>
    <t>TUBO DE CONCRETO PARA REDES COLETORAS DE ÁGUAS PLUVIAIS, DIÂMETRO DE 400 MM, JUNTA RÍGIDA, INSTALADO EM LOCAL COM ALTO NÍVEL DE INTERFERÊNCIAS - FORNECIMENTO E ASSENTAMENTO. AF_12/2015</t>
  </si>
  <si>
    <t>TUBO DE CONCRETO PARA REDES COLETORAS DE ÁGUAS PLUVIAIS, DIÂMETRO DE 600 MM, JUNTA RÍGIDA, INSTALADO EM LOCAL COM ALTO NÍVEL DE INTERFERÊNCIAS - FORNECIMENTO E ASSENTAMENTO. AF_12/2015</t>
  </si>
  <si>
    <t>BOCA DE LOBO EM ALVENARIA COM BLOCO ESTRUTURAL DE CERÂMICA, REVESTIDA C/ CHAPISCO EM ARGAMASSA DE CIMENTO E AREIA 1:3, SOBRE LASTRO DE CONCRETO 10CM E GRELHA DE FERRO FUNDIDO</t>
  </si>
  <si>
    <t>POÇO DE VISITA PARA REDE TUBULAR TIPO A DN 600, EXCLUSIVE ESCAVAÇÃO, REATERRO E BOTA FORA</t>
  </si>
  <si>
    <t>ALA FINAL DE DRENAGEM EM CONCRETO ESTRUTURAL COM INSERÇÃO DE 50% DE PEDRA DE MÃO NA BASE (DISSIPAÇÃO DE ENERGIA)</t>
  </si>
  <si>
    <t>TRANSPORTE COM CAMINHÃO BASCULANTE DE 6 M³, EM VIA URBANA PAVIMENTADA, DMT ATÉ 30 KM (UNIDADE: M3XKM). AF_07/2020</t>
  </si>
  <si>
    <t>1.1.3.1.</t>
  </si>
  <si>
    <t>1.1.3.2.</t>
  </si>
  <si>
    <t>1.1.3.3.</t>
  </si>
  <si>
    <t>1.1.3.4.</t>
  </si>
  <si>
    <t>1.1.3.5.</t>
  </si>
  <si>
    <t>1.1.3.6.</t>
  </si>
  <si>
    <t>ED-51124</t>
  </si>
  <si>
    <t>RO-43836</t>
  </si>
  <si>
    <t>RO-41376</t>
  </si>
  <si>
    <t>ED-50416</t>
  </si>
  <si>
    <t>REGULARIZAÇÃO E COMPACTAÇÃO DE TERRENO COM ROLO VIBRATÓRIO</t>
  </si>
  <si>
    <t>BASE, COM MISTURA NA PISTA, DE BICA CORRIDA MELHORADA COM 2% DE CIMENTO, COMPACTADA NA ENERGIA DO PROCTOR INTERMEDIÁRIO (EXECUÇÃO, INCLUINDO FORNECIMENTO E TRANSPORTE DO CIMENTO, FORNECIMENTO DA BICA CORRIDA, ESPALHAMENTO, UMIDECIMENTO, HOMOGENEIZAÇÃO E COMPACTAÇÃO DA MISTURA; EXCLUI O TRANSPORTE DA BICA CORRIDA)</t>
  </si>
  <si>
    <t>TRANSPORTE DE MATERIAL DE QUALQUER NATUREZA. DISTÂNCIA MÉDIA DE TRANSPORTE &gt;= 50,10 KM</t>
  </si>
  <si>
    <t>EXECUÇÃO DE CALÇAMENTO EM BLOQUETE - E = 8 CM - FCK = 35 MPA, INCLUINDO FORNECIMENTO E TRANSPORTE DE TODOS OS MATERIAIS, COLCHÃO DE ASSENTAMENTO E = 6 CM</t>
  </si>
  <si>
    <t>SERVIÇOS DE CALÇAMENTO EM BLOQUETE</t>
  </si>
  <si>
    <t>1.1.3</t>
  </si>
  <si>
    <t>1.1.2</t>
  </si>
  <si>
    <t>1.1.4.</t>
  </si>
  <si>
    <t>1.1.4.1.</t>
  </si>
  <si>
    <t>1.1.4.2.</t>
  </si>
  <si>
    <t>1.1.4.3.</t>
  </si>
  <si>
    <t>1.1.4.4.</t>
  </si>
  <si>
    <t>1.1.4.5.</t>
  </si>
  <si>
    <t>1.1.4.6.</t>
  </si>
  <si>
    <t>1.1.4.7.</t>
  </si>
  <si>
    <t>94990</t>
  </si>
  <si>
    <t>13521</t>
  </si>
  <si>
    <t>09</t>
  </si>
  <si>
    <t>EXECUÇÃO DE PASSEIO (CALÇADA) OU PISO DE CONCRETO COM CONCRETO MOLDADO IN LOCO, FEITO EM OBRA, ACABAMENTO CONVENCIONAL, NÃO ARMADO. AF_07/2016</t>
  </si>
  <si>
    <t>PLACA DE ACO ESMALTADA PARA  IDENTIFICACAO DE RUA, *45 CM X 20* CM</t>
  </si>
  <si>
    <t xml:space="preserve">UN    </t>
  </si>
  <si>
    <t>CONFECÇÃO DE PLACA DE SINALIZAÇÃO SEMI-REFLETIVA CIRCULAR (D=50cm) COM TUBO DE AÇO GALV. 2"// IMPLANTAÇÃO EM SAPATA DE CONCRETO</t>
  </si>
  <si>
    <t>CONFECÇÃO DE PLACA DE SINALIZAÇÃO SEMI-REFLETIVA OCTOGONAL (L=25cm) COM TUBO DE AÇO GALV. 2"// IMPLANTAÇÃO EM SAPATA DE CONCRETO</t>
  </si>
  <si>
    <t>EXECUÇÃO DE RAMPA DE ACESSIBILIDADE DO TIPO "D" (NBR-9050/2015) EM CONCRETO FCK=25 MPA, INCLUSO FORMA E DESFORMA</t>
  </si>
  <si>
    <t>EXECUÇÃO DE PISO PODOTÁTIL DE ALERTA OU DIRECIONAL, DIMENSÕES 20 x 20 x 2,0 CM, ASSENTADO SOBRE ARGAMASSA COLANTE AC-III</t>
  </si>
  <si>
    <t>SERVIÇOS DE ACESSIBILIDADE, SINALIZAÇÃO VIÁRIA E FINAIS</t>
  </si>
  <si>
    <t>RUA ARLINDO FERREIRA DE ALMEIDA</t>
  </si>
  <si>
    <t>1.2.</t>
  </si>
  <si>
    <t>1.2.1.</t>
  </si>
  <si>
    <t>RUA JOÃO CLISMARGO CARREIRO</t>
  </si>
  <si>
    <t>1.2.1.1.</t>
  </si>
  <si>
    <t>1.2.1.2.</t>
  </si>
  <si>
    <t>1.2.1.3.</t>
  </si>
  <si>
    <t>1.2.1.4.</t>
  </si>
  <si>
    <t>1.2.1.5.</t>
  </si>
  <si>
    <t>1.2.1.6.</t>
  </si>
  <si>
    <t>1.2.1.7.</t>
  </si>
  <si>
    <t>1.2.1.8.</t>
  </si>
  <si>
    <t>1.2.1.9.</t>
  </si>
  <si>
    <t>ED-49897</t>
  </si>
  <si>
    <t>CAIXA DE ESGOTO DE INSPEÇÃO/PASSAGEM EM ALVENARIA (80X80X100CM), REVESTIMENTO EM ARGAMASSA COM ADITIVO IMPERMEABILIZANTE, COM TAMPA DE CONCRETO, INCLUSIVE ESCAVAÇÃO, REATERRO E TRANSPORTE E RETIRADA DO MATERIAL ESCAVADO (EM CAÇAMBA)</t>
  </si>
  <si>
    <t>UN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</si>
  <si>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</si>
  <si>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</si>
  <si>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</si>
  <si>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</si>
  <si>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</si>
  <si>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</si>
  <si>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</si>
  <si>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</si>
  <si>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</si>
  <si>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</si>
  <si>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</si>
  <si>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</si>
  <si>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</si>
  <si>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1.2.3.6.</t>
  </si>
  <si>
    <t>1.2.3.7.</t>
  </si>
  <si>
    <t>CONFECÇÃO DE PLACA DE SINALIZAÇÃO SEMI-REFLETIVA QUADRADA (L=50cm) COM TUBO DE AÇO GALV. 2"// IMPLANTAÇÃO EM SAPATA DE CONCRETO</t>
  </si>
  <si>
    <t>RUA JOSÉ ALVES NOVAIS</t>
  </si>
  <si>
    <t>1.3.</t>
  </si>
  <si>
    <t>1.3.1.</t>
  </si>
  <si>
    <t>1.3.1.1.</t>
  </si>
  <si>
    <t>1.3.1.2.</t>
  </si>
  <si>
    <t>1.3.1.3.</t>
  </si>
  <si>
    <t>1.3.1.4.</t>
  </si>
  <si>
    <t>1.3.1.5.</t>
  </si>
  <si>
    <t>1.3.1.6.</t>
  </si>
  <si>
    <t>1.3.1.7.</t>
  </si>
  <si>
    <t>1.3.1.8.</t>
  </si>
  <si>
    <t>1.3.2.</t>
  </si>
  <si>
    <t>1.3.2.1.</t>
  </si>
  <si>
    <t>1.3.2.2.</t>
  </si>
  <si>
    <t>1.3.2.3.</t>
  </si>
  <si>
    <t>1.3.2.4.</t>
  </si>
  <si>
    <t>1.3.2.5.</t>
  </si>
  <si>
    <t>1.3.2.6.</t>
  </si>
  <si>
    <t>1.3.3.</t>
  </si>
  <si>
    <t>1.3.3.1.</t>
  </si>
  <si>
    <t>1.3.3.2.</t>
  </si>
  <si>
    <t>1.3.3.3.</t>
  </si>
  <si>
    <t>1.3.3.4.</t>
  </si>
  <si>
    <t>1.3.3.5.</t>
  </si>
  <si>
    <t>Serviços Preliminares</t>
  </si>
  <si>
    <t>Serviços de Drenagem (Rua Arlindo F. de Almeida)</t>
  </si>
  <si>
    <t>Serviços Complementares de Drenagem (Rua Arlindo F. de Almeida)</t>
  </si>
  <si>
    <t>Serviços de Preparo de Base (Rua Arlindo F. de Almeida)</t>
  </si>
  <si>
    <t>Serviços de Calçamento (Rua Arlindo F. de Almeida)</t>
  </si>
  <si>
    <t>Serviços Complementares de Calçamento (Rua Arlindo F. de Almeida)</t>
  </si>
  <si>
    <t>Serviços de Acessbilidade (Rua Arlindo F. de Almeida)</t>
  </si>
  <si>
    <t>Serviços de Sinalização (Rua Arlindo F. de Almeida)</t>
  </si>
  <si>
    <t>Serviços Finais (Rua Arlindo F. de Almeida)</t>
  </si>
  <si>
    <t>Serviços de Drenagem (Rua João Clismargo Carreiro)</t>
  </si>
  <si>
    <t>Serviços Complementares de Drenagem (Rua João Clismargo Carreiro)</t>
  </si>
  <si>
    <t>Serviços de Preparo de Base (Rua João Clismargo Carreiro)</t>
  </si>
  <si>
    <t>Serviços de Calçamento (Rua João Clismargo Carreiro)</t>
  </si>
  <si>
    <t>Serviços Complementares de Calçamento (Rua João Clismargo Carreiro)</t>
  </si>
  <si>
    <t>Serviços de Acessbilidade (Rua João Clismargo Carreiro)</t>
  </si>
  <si>
    <t>Serviços de Sinalização (Rua João Clismargo Carreiro)</t>
  </si>
  <si>
    <t>Serviços Finais (Rua João Clismargo Carreiro)</t>
  </si>
  <si>
    <t>Serviços de Drenagem (Rua José Alves de Novaes)</t>
  </si>
  <si>
    <t>Serviços Complementares de Drenagem (Rua José Alves de Novaes)</t>
  </si>
  <si>
    <t>Serviços de Preparo de Base (Rua José Alves Novais)</t>
  </si>
  <si>
    <t>Serviços de Calçamento (Rua José Alves Novais)</t>
  </si>
  <si>
    <t>Serviços Complementares de Calçamento (Rua José Alves Novais)</t>
  </si>
  <si>
    <t>Serviços de Acessbilidade(Rua José Alves Novais)</t>
  </si>
  <si>
    <t>Serviços de Sinalização (Rua José Alves Novais)</t>
  </si>
  <si>
    <t>Serviços Finais (Rua José Alves Novais)</t>
  </si>
  <si>
    <t>Administração Local</t>
  </si>
  <si>
    <t>A administração local será proporcional a execução dos demais eventos, independente de frentes de obra.</t>
  </si>
  <si>
    <t>LIBERDADE, XX DE JULHO DE 2021.</t>
  </si>
  <si>
    <t>[nome do eng. Responsável Técnico da empresa]</t>
  </si>
  <si>
    <t>LIBERDADE/ MG</t>
  </si>
  <si>
    <t>LIBERDADE, [dia] de [mês] de 2020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</si>
</sst>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00"/>
    <numFmt numFmtId="183" formatCode="&quot;R$ &quot;#,##0.00"/>
    <numFmt numFmtId="184" formatCode="[$-416]dddd\,\ d&quot; de &quot;mmmm&quot; de &quot;yyyy"/>
    <numFmt numFmtId="185" formatCode="0.0000"/>
    <numFmt numFmtId="186" formatCode="_-* #,##0.0000_-;\-* #,##0.0000_-;_-* &quot;-&quot;??_-;_-@_-"/>
    <numFmt numFmtId="187" formatCode="0.000"/>
    <numFmt numFmtId="188" formatCode="_(* #,##0.000_);_(* \(#,##0.000\);_(* &quot;-&quot;??_);_(@_)"/>
    <numFmt numFmtId="189" formatCode="_([$€-2]* #,##0.00_);_([$€-2]* \(#,##0.00\);_([$€-2]* &quot;-&quot;??_)"/>
    <numFmt numFmtId="190" formatCode="0.0%"/>
    <numFmt numFmtId="191" formatCode="_(* #,##0.00_);_(* \(#,##0.00\);_(* \-??_);_(@_)"/>
    <numFmt numFmtId="192" formatCode="_(* #,##0.0000_);_(* \(#,##0.0000\);_(* &quot;-&quot;??_);_(@_)"/>
    <numFmt numFmtId="193" formatCode="0.0"/>
    <numFmt numFmtId="194" formatCode="_-* #,##0.00_-;\-* #,##0.00_-;_-* \-??_-;_-@_-"/>
    <numFmt numFmtId="195" formatCode="#,##0.0"/>
    <numFmt numFmtId="196" formatCode="_-* #,##0.000_-;\-* #,##0.000_-;_-* &quot;-&quot;??_-;_-@_-"/>
    <numFmt numFmtId="197" formatCode="_-* #,##0.00000_-;\-* #,##0.00000_-;_-* &quot;-&quot;??_-;_-@_-"/>
    <numFmt numFmtId="198" formatCode="&quot;R$&quot;#,##0.00_);\(&quot;R$&quot;#,##0.00\)"/>
    <numFmt numFmtId="199" formatCode="0.000%"/>
    <numFmt numFmtId="200" formatCode="0.00000000"/>
    <numFmt numFmtId="201" formatCode="&quot;R$&quot;#,##0.00"/>
    <numFmt numFmtId="202" formatCode="0.0000%"/>
    <numFmt numFmtId="203" formatCode="&quot;R$&quot;\ #,##0.00"/>
    <numFmt numFmtId="204" formatCode="0.00000000000000"/>
    <numFmt numFmtId="205" formatCode="#,##0.0000"/>
    <numFmt numFmtId="206" formatCode="_(&quot;R$ &quot;* #,##0.000_);_(&quot;R$ &quot;* \(#,##0.000\);_(&quot;R$ &quot;* &quot;-&quot;??_);_(@_)"/>
    <numFmt numFmtId="207" formatCode="_(&quot;R$ &quot;* #,##0.0000_);_(&quot;R$ &quot;* \(#,##0.0000\);_(&quot;R$ &quot;* &quot;-&quot;??_);_(@_)"/>
    <numFmt numFmtId="208" formatCode="0.00000"/>
    <numFmt numFmtId="209" formatCode="#,##0.00000"/>
    <numFmt numFmtId="210" formatCode="#,#00"/>
    <numFmt numFmtId="211" formatCode="&quot;R$&quot;\ #,##0_);[Red]\(&quot;R$&quot;\ #,##0\)"/>
    <numFmt numFmtId="212" formatCode="&quot;R$&quot;\ #,##0.00_);\(&quot;R$&quot;\ #,##0.00\)"/>
    <numFmt numFmtId="213" formatCode="%#,#00"/>
    <numFmt numFmtId="214" formatCode="#.##000"/>
    <numFmt numFmtId="215" formatCode="#,"/>
    <numFmt numFmtId="216" formatCode="_-* #,##0.00\ _€_-;\-* #,##0.00\ _€_-;_-* &quot;-&quot;??\ _€_-;_-@_-"/>
    <numFmt numFmtId="217" formatCode="#\,##0.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$#."/>
    <numFmt numFmtId="221" formatCode="#,##0.00&quot; &quot;;&quot; (&quot;#,##0.00&quot;)&quot;;&quot; -&quot;#&quot; &quot;;@&quot; &quot;"/>
    <numFmt numFmtId="222" formatCode="#,##0.00&quot; &quot;;&quot;-&quot;#,##0.00&quot; &quot;;&quot; -&quot;#&quot; &quot;;@&quot; &quot;"/>
    <numFmt numFmtId="223" formatCode="#.00"/>
    <numFmt numFmtId="224" formatCode="0.00_)"/>
    <numFmt numFmtId="225" formatCode="%#.00"/>
    <numFmt numFmtId="226" formatCode="[$R$-416]&quot; &quot;#,##0.00;[Red]&quot;-&quot;[$R$-416]&quot; &quot;#,##0.00"/>
    <numFmt numFmtId="227" formatCode="_-[$R$-416]\ * #,##0.00_-;\-[$R$-416]\ * #,##0.00_-;_-[$R$-416]\ * &quot;-&quot;??_-;_-@_-"/>
  </numFmts>
  <fonts count="108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name val="Times New Roman"/>
      <family val="1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name val="Arial"/>
      <family val="2"/>
    </font>
    <font>
      <sz val="10"/>
      <name val="Century Gothic"/>
      <family val="2"/>
    </font>
    <font>
      <sz val="8"/>
      <color indexed="10"/>
      <name val="Century Gothic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"/>
      <color indexed="8"/>
      <name val="Courier"/>
      <family val="3"/>
    </font>
    <font>
      <b/>
      <sz val="12"/>
      <name val="Helv"/>
      <family val="0"/>
    </font>
    <font>
      <sz val="11"/>
      <name val="‚l‚r ‚oƒSƒVƒbƒN"/>
      <family val="3"/>
    </font>
    <font>
      <b/>
      <sz val="11"/>
      <name val="Helv"/>
      <family val="0"/>
    </font>
    <font>
      <sz val="11"/>
      <name val="‚l‚r ‚o–¾’©"/>
      <family val="1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6"/>
      <color indexed="36"/>
      <name val="MS Sans Serif"/>
      <family val="2"/>
    </font>
    <font>
      <u val="single"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0"/>
    </font>
    <font>
      <sz val="10"/>
      <name val="Times New Roman"/>
      <family val="1"/>
    </font>
    <font>
      <sz val="10"/>
      <name val="MS Sans Serif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Tahoma"/>
      <family val="0"/>
    </font>
    <font>
      <sz val="9"/>
      <name val="Segoe UI"/>
      <family val="0"/>
    </font>
    <font>
      <b/>
      <sz val="11"/>
      <name val="Century Gothic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Century Gothic"/>
      <family val="2"/>
    </font>
    <font>
      <sz val="8.5"/>
      <color indexed="10"/>
      <name val="Century Gothic"/>
      <family val="2"/>
    </font>
    <font>
      <b/>
      <sz val="9"/>
      <color indexed="12"/>
      <name val="Century Gothic"/>
      <family val="2"/>
    </font>
    <font>
      <b/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Century Gothic"/>
      <family val="2"/>
    </font>
    <font>
      <b/>
      <sz val="9"/>
      <color rgb="FFFF0000"/>
      <name val="Century Gothic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8"/>
      <color rgb="FFFF0000"/>
      <name val="Century Gothic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Century Gothic"/>
      <family val="2"/>
    </font>
    <font>
      <sz val="8.5"/>
      <color rgb="FFFF0000"/>
      <name val="Century Gothic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72" fillId="2" borderId="0" applyNumberFormat="0" applyBorder="0" applyAlignment="0" applyProtection="0"/>
    <xf numFmtId="0" fontId="73" fillId="0" borderId="0" applyNumberFormat="0" applyBorder="0" applyProtection="0">
      <alignment/>
    </xf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26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0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3" fillId="0" borderId="0" applyNumberFormat="0" applyBorder="0" applyProtection="0">
      <alignment/>
    </xf>
    <xf numFmtId="0" fontId="26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2" borderId="1" applyNumberFormat="0" applyAlignment="0" applyProtection="0"/>
    <xf numFmtId="0" fontId="77" fillId="23" borderId="2" applyNumberFormat="0" applyAlignment="0" applyProtection="0"/>
    <xf numFmtId="0" fontId="78" fillId="0" borderId="3" applyNumberFormat="0" applyFill="0" applyAlignment="0" applyProtection="0"/>
    <xf numFmtId="0" fontId="19" fillId="24" borderId="4" applyNumberFormat="0" applyAlignment="0" applyProtection="0"/>
    <xf numFmtId="216" fontId="0" fillId="0" borderId="0" applyFont="0" applyFill="0" applyBorder="0" applyAlignment="0" applyProtection="0"/>
    <xf numFmtId="217" fontId="27" fillId="0" borderId="0">
      <alignment/>
      <protection locked="0"/>
    </xf>
    <xf numFmtId="0" fontId="34" fillId="19" borderId="5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9" fillId="31" borderId="1" applyNumberFormat="0" applyAlignment="0" applyProtection="0"/>
    <xf numFmtId="189" fontId="0" fillId="0" borderId="0" applyFont="0" applyFill="0" applyBorder="0" applyAlignment="0" applyProtection="0"/>
    <xf numFmtId="221" fontId="73" fillId="0" borderId="0" applyBorder="0" applyProtection="0">
      <alignment/>
    </xf>
    <xf numFmtId="177" fontId="73" fillId="0" borderId="0" applyBorder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80" fillId="0" borderId="0" applyNumberFormat="0" applyBorder="0" applyProtection="0">
      <alignment/>
    </xf>
    <xf numFmtId="0" fontId="17" fillId="0" borderId="0">
      <alignment/>
      <protection/>
    </xf>
    <xf numFmtId="222" fontId="80" fillId="0" borderId="0" applyBorder="0" applyProtection="0">
      <alignment/>
    </xf>
    <xf numFmtId="223" fontId="27" fillId="0" borderId="0">
      <alignment/>
      <protection locked="0"/>
    </xf>
    <xf numFmtId="210" fontId="27" fillId="0" borderId="0">
      <alignment/>
      <protection locked="0"/>
    </xf>
    <xf numFmtId="0" fontId="36" fillId="0" borderId="0" applyNumberFormat="0" applyFill="0" applyBorder="0" applyAlignment="0" applyProtection="0"/>
    <xf numFmtId="0" fontId="18" fillId="32" borderId="0" applyNumberFormat="0" applyBorder="0" applyAlignment="0" applyProtection="0"/>
    <xf numFmtId="38" fontId="1" fillId="33" borderId="0" applyNumberFormat="0" applyBorder="0" applyAlignment="0" applyProtection="0"/>
    <xf numFmtId="0" fontId="28" fillId="0" borderId="0">
      <alignment horizontal="left"/>
      <protection/>
    </xf>
    <xf numFmtId="0" fontId="81" fillId="0" borderId="0" applyNumberFormat="0" applyBorder="0" applyProtection="0">
      <alignment horizontal="center"/>
    </xf>
    <xf numFmtId="0" fontId="27" fillId="0" borderId="0">
      <alignment/>
      <protection locked="0"/>
    </xf>
    <xf numFmtId="0" fontId="27" fillId="0" borderId="0">
      <alignment/>
      <protection locked="0"/>
    </xf>
    <xf numFmtId="0" fontId="81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>
      <alignment/>
      <protection/>
    </xf>
    <xf numFmtId="0" fontId="21" fillId="34" borderId="6" applyNumberFormat="0" applyAlignment="0" applyProtection="0"/>
    <xf numFmtId="10" fontId="1" fillId="35" borderId="7" applyNumberFormat="0" applyBorder="0" applyAlignment="0" applyProtection="0"/>
    <xf numFmtId="0" fontId="20" fillId="0" borderId="8" applyNumberFormat="0" applyFill="0" applyAlignment="0" applyProtection="0"/>
    <xf numFmtId="0" fontId="0" fillId="0" borderId="0">
      <alignment horizontal="centerContinuous" vertical="justify"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0" applyAlignment="0">
      <protection/>
    </xf>
    <xf numFmtId="0" fontId="30" fillId="0" borderId="9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82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22" fillId="36" borderId="0" applyNumberFormat="0" applyBorder="0" applyAlignment="0" applyProtection="0"/>
    <xf numFmtId="0" fontId="83" fillId="37" borderId="0" applyNumberFormat="0" applyBorder="0" applyAlignment="0" applyProtection="0"/>
    <xf numFmtId="224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8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4" fillId="0" borderId="0">
      <alignment horizontal="left" vertical="center" indent="12"/>
      <protection/>
    </xf>
    <xf numFmtId="0" fontId="1" fillId="0" borderId="5" applyBorder="0">
      <alignment horizontal="left" vertical="center" wrapText="1" indent="2"/>
      <protection locked="0"/>
    </xf>
    <xf numFmtId="0" fontId="1" fillId="0" borderId="5" applyBorder="0">
      <alignment horizontal="left" vertical="center" wrapText="1" indent="3"/>
      <protection locked="0"/>
    </xf>
    <xf numFmtId="0" fontId="0" fillId="38" borderId="10" applyNumberFormat="0" applyFont="0" applyAlignment="0" applyProtection="0"/>
    <xf numFmtId="0" fontId="0" fillId="39" borderId="11" applyNumberFormat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0" fontId="0" fillId="0" borderId="0" applyFont="0" applyFill="0" applyBorder="0" applyAlignment="0" applyProtection="0"/>
    <xf numFmtId="225" fontId="27" fillId="0" borderId="0">
      <alignment/>
      <protection locked="0"/>
    </xf>
    <xf numFmtId="213" fontId="27" fillId="0" borderId="0">
      <alignment/>
      <protection locked="0"/>
    </xf>
    <xf numFmtId="214" fontId="27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84" fillId="0" borderId="0" applyNumberFormat="0" applyBorder="0" applyProtection="0">
      <alignment/>
    </xf>
    <xf numFmtId="226" fontId="84" fillId="0" borderId="0" applyBorder="0" applyProtection="0">
      <alignment/>
    </xf>
    <xf numFmtId="0" fontId="85" fillId="40" borderId="0" applyNumberFormat="0" applyBorder="0" applyAlignment="0" applyProtection="0"/>
    <xf numFmtId="0" fontId="86" fillId="22" borderId="12" applyNumberFormat="0" applyAlignment="0" applyProtection="0"/>
    <xf numFmtId="38" fontId="42" fillId="0" borderId="0" applyFont="0" applyFill="0" applyBorder="0" applyAlignment="0" applyProtection="0"/>
    <xf numFmtId="215" fontId="32" fillId="0" borderId="0">
      <alignment/>
      <protection locked="0"/>
    </xf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41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8" fillId="33" borderId="7">
      <alignment wrapText="1"/>
      <protection/>
    </xf>
    <xf numFmtId="0" fontId="8" fillId="33" borderId="7">
      <alignment wrapText="1"/>
      <protection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3" applyNumberFormat="0" applyFill="0" applyAlignment="0" applyProtection="0"/>
    <xf numFmtId="0" fontId="25" fillId="0" borderId="14" applyNumberFormat="0" applyFill="0" applyAlignment="0" applyProtection="0"/>
    <xf numFmtId="0" fontId="91" fillId="0" borderId="15" applyNumberFormat="0" applyFill="0" applyAlignment="0" applyProtection="0"/>
    <xf numFmtId="0" fontId="92" fillId="0" borderId="16" applyNumberFormat="0" applyFill="0" applyAlignment="0" applyProtection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5" fontId="33" fillId="0" borderId="0">
      <alignment/>
      <protection locked="0"/>
    </xf>
    <xf numFmtId="215" fontId="33" fillId="0" borderId="0">
      <alignment/>
      <protection locked="0"/>
    </xf>
    <xf numFmtId="0" fontId="93" fillId="0" borderId="17" applyNumberFormat="0" applyFill="0" applyAlignment="0" applyProtection="0"/>
    <xf numFmtId="177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21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3" fontId="43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10" fontId="5" fillId="0" borderId="18" xfId="143" applyNumberFormat="1" applyFont="1" applyFill="1" applyBorder="1" applyAlignment="1" applyProtection="1">
      <alignment horizontal="center" vertical="center" wrapText="1"/>
      <protection/>
    </xf>
    <xf numFmtId="10" fontId="5" fillId="0" borderId="19" xfId="143" applyNumberFormat="1" applyFont="1" applyFill="1" applyBorder="1" applyAlignment="1" applyProtection="1">
      <alignment horizontal="center" vertical="center" wrapText="1"/>
      <protection/>
    </xf>
    <xf numFmtId="10" fontId="4" fillId="0" borderId="19" xfId="143" applyNumberFormat="1" applyFont="1" applyBorder="1" applyAlignment="1" applyProtection="1">
      <alignment horizontal="center" vertical="center" wrapText="1"/>
      <protection/>
    </xf>
    <xf numFmtId="10" fontId="4" fillId="0" borderId="7" xfId="143" applyNumberFormat="1" applyFont="1" applyBorder="1" applyAlignment="1" applyProtection="1">
      <alignment horizontal="center" vertical="center" wrapText="1"/>
      <protection/>
    </xf>
    <xf numFmtId="44" fontId="5" fillId="0" borderId="20" xfId="143" applyNumberFormat="1" applyFont="1" applyFill="1" applyBorder="1" applyAlignment="1" applyProtection="1">
      <alignment horizontal="center" vertical="center" wrapText="1"/>
      <protection/>
    </xf>
    <xf numFmtId="44" fontId="4" fillId="0" borderId="21" xfId="143" applyNumberFormat="1" applyFont="1" applyFill="1" applyBorder="1" applyAlignment="1" applyProtection="1">
      <alignment horizontal="left" vertical="center" wrapText="1"/>
      <protection/>
    </xf>
    <xf numFmtId="44" fontId="4" fillId="0" borderId="7" xfId="143" applyNumberFormat="1" applyFont="1" applyFill="1" applyBorder="1" applyAlignment="1" applyProtection="1">
      <alignment horizontal="left" vertical="center" wrapText="1"/>
      <protection/>
    </xf>
    <xf numFmtId="44" fontId="5" fillId="0" borderId="20" xfId="143" applyNumberFormat="1" applyFont="1" applyFill="1" applyBorder="1" applyAlignment="1" applyProtection="1">
      <alignment horizontal="left" vertical="center" wrapText="1"/>
      <protection/>
    </xf>
    <xf numFmtId="0" fontId="9" fillId="41" borderId="0" xfId="108" applyFont="1" applyFill="1" applyBorder="1" applyAlignment="1" applyProtection="1">
      <alignment vertical="center" wrapText="1"/>
      <protection/>
    </xf>
    <xf numFmtId="2" fontId="9" fillId="41" borderId="0" xfId="108" applyNumberFormat="1" applyFont="1" applyFill="1" applyBorder="1" applyAlignment="1" applyProtection="1">
      <alignment vertical="center" wrapText="1"/>
      <protection/>
    </xf>
    <xf numFmtId="4" fontId="9" fillId="41" borderId="0" xfId="108" applyNumberFormat="1" applyFont="1" applyFill="1" applyBorder="1" applyAlignment="1" applyProtection="1">
      <alignment vertical="center" wrapText="1"/>
      <protection/>
    </xf>
    <xf numFmtId="0" fontId="13" fillId="41" borderId="0" xfId="108" applyFont="1" applyFill="1" applyBorder="1" applyAlignment="1" applyProtection="1">
      <alignment vertical="center" wrapText="1"/>
      <protection/>
    </xf>
    <xf numFmtId="4" fontId="13" fillId="41" borderId="0" xfId="108" applyNumberFormat="1" applyFont="1" applyFill="1" applyBorder="1" applyAlignment="1" applyProtection="1">
      <alignment vertical="center" wrapText="1"/>
      <protection/>
    </xf>
    <xf numFmtId="0" fontId="9" fillId="41" borderId="22" xfId="0" applyFont="1" applyFill="1" applyBorder="1" applyAlignment="1" applyProtection="1">
      <alignment vertical="center"/>
      <protection/>
    </xf>
    <xf numFmtId="0" fontId="9" fillId="41" borderId="23" xfId="0" applyFont="1" applyFill="1" applyBorder="1" applyAlignment="1" applyProtection="1">
      <alignment horizontal="center" vertical="center"/>
      <protection/>
    </xf>
    <xf numFmtId="0" fontId="9" fillId="41" borderId="24" xfId="0" applyFont="1" applyFill="1" applyBorder="1" applyAlignment="1" applyProtection="1">
      <alignment vertical="center"/>
      <protection/>
    </xf>
    <xf numFmtId="0" fontId="9" fillId="41" borderId="25" xfId="0" applyFont="1" applyFill="1" applyBorder="1" applyAlignment="1" applyProtection="1">
      <alignment horizontal="left" vertical="center"/>
      <protection/>
    </xf>
    <xf numFmtId="0" fontId="9" fillId="41" borderId="26" xfId="0" applyFont="1" applyFill="1" applyBorder="1" applyAlignment="1" applyProtection="1">
      <alignment horizontal="center" vertical="center"/>
      <protection/>
    </xf>
    <xf numFmtId="0" fontId="9" fillId="41" borderId="27" xfId="0" applyFont="1" applyFill="1" applyBorder="1" applyAlignment="1" applyProtection="1">
      <alignment horizontal="center" vertical="center"/>
      <protection/>
    </xf>
    <xf numFmtId="0" fontId="9" fillId="41" borderId="28" xfId="0" applyFont="1" applyFill="1" applyBorder="1" applyAlignment="1" applyProtection="1">
      <alignment horizontal="center" vertical="center"/>
      <protection/>
    </xf>
    <xf numFmtId="0" fontId="9" fillId="41" borderId="28" xfId="0" applyFont="1" applyFill="1" applyBorder="1" applyAlignment="1" applyProtection="1">
      <alignment horizontal="center" vertical="center" wrapText="1"/>
      <protection/>
    </xf>
    <xf numFmtId="0" fontId="9" fillId="41" borderId="29" xfId="0" applyFont="1" applyFill="1" applyBorder="1" applyAlignment="1" applyProtection="1">
      <alignment horizontal="center" vertical="center" wrapText="1"/>
      <protection/>
    </xf>
    <xf numFmtId="0" fontId="11" fillId="42" borderId="27" xfId="0" applyFont="1" applyFill="1" applyBorder="1" applyAlignment="1" applyProtection="1">
      <alignment horizontal="left" vertical="center"/>
      <protection/>
    </xf>
    <xf numFmtId="0" fontId="11" fillId="42" borderId="30" xfId="0" applyFont="1" applyFill="1" applyBorder="1" applyAlignment="1" applyProtection="1">
      <alignment horizontal="center" vertical="center"/>
      <protection/>
    </xf>
    <xf numFmtId="0" fontId="11" fillId="42" borderId="30" xfId="0" applyFont="1" applyFill="1" applyBorder="1" applyAlignment="1" applyProtection="1">
      <alignment horizontal="left" vertical="center"/>
      <protection/>
    </xf>
    <xf numFmtId="0" fontId="11" fillId="42" borderId="30" xfId="0" applyFont="1" applyFill="1" applyBorder="1" applyAlignment="1" applyProtection="1">
      <alignment horizontal="center" vertical="center" wrapText="1"/>
      <protection/>
    </xf>
    <xf numFmtId="44" fontId="11" fillId="42" borderId="31" xfId="0" applyNumberFormat="1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left" vertical="center" wrapText="1"/>
      <protection/>
    </xf>
    <xf numFmtId="49" fontId="5" fillId="33" borderId="33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left" vertical="center" wrapText="1"/>
      <protection/>
    </xf>
    <xf numFmtId="176" fontId="5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41" borderId="19" xfId="0" applyNumberFormat="1" applyFont="1" applyFill="1" applyBorder="1" applyAlignment="1" applyProtection="1">
      <alignment horizontal="center" vertical="center" wrapText="1"/>
      <protection/>
    </xf>
    <xf numFmtId="176" fontId="4" fillId="0" borderId="36" xfId="0" applyNumberFormat="1" applyFont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4" fontId="4" fillId="0" borderId="7" xfId="0" applyNumberFormat="1" applyFont="1" applyFill="1" applyBorder="1" applyAlignment="1" applyProtection="1">
      <alignment horizontal="center" vertical="center"/>
      <protection/>
    </xf>
    <xf numFmtId="176" fontId="4" fillId="0" borderId="37" xfId="0" applyNumberFormat="1" applyFont="1" applyBorder="1" applyAlignment="1" applyProtection="1">
      <alignment horizontal="center" vertical="center" wrapText="1"/>
      <protection/>
    </xf>
    <xf numFmtId="4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4" fontId="4" fillId="0" borderId="5" xfId="0" applyNumberFormat="1" applyFont="1" applyFill="1" applyBorder="1" applyAlignment="1" applyProtection="1">
      <alignment horizontal="center" vertical="center" wrapText="1"/>
      <protection/>
    </xf>
    <xf numFmtId="176" fontId="4" fillId="0" borderId="36" xfId="0" applyNumberFormat="1" applyFont="1" applyFill="1" applyBorder="1" applyAlignment="1" applyProtection="1">
      <alignment horizontal="center" vertical="center" wrapText="1"/>
      <protection/>
    </xf>
    <xf numFmtId="176" fontId="4" fillId="41" borderId="7" xfId="0" applyNumberFormat="1" applyFont="1" applyFill="1" applyBorder="1" applyAlignment="1" applyProtection="1">
      <alignment horizontal="center" vertical="center" wrapText="1"/>
      <protection/>
    </xf>
    <xf numFmtId="2" fontId="12" fillId="33" borderId="33" xfId="197" applyNumberFormat="1" applyFont="1" applyFill="1" applyBorder="1" applyAlignment="1" applyProtection="1">
      <alignment horizontal="center" vertical="center" wrapText="1"/>
      <protection/>
    </xf>
    <xf numFmtId="4" fontId="12" fillId="33" borderId="33" xfId="0" applyNumberFormat="1" applyFont="1" applyFill="1" applyBorder="1" applyAlignment="1" applyProtection="1">
      <alignment horizontal="center" vertical="center" wrapText="1"/>
      <protection/>
    </xf>
    <xf numFmtId="10" fontId="9" fillId="43" borderId="40" xfId="157" applyNumberFormat="1" applyFont="1" applyFill="1" applyBorder="1" applyAlignment="1" applyProtection="1">
      <alignment horizontal="center" vertical="center"/>
      <protection locked="0"/>
    </xf>
    <xf numFmtId="0" fontId="13" fillId="41" borderId="0" xfId="108" applyFont="1" applyFill="1" applyBorder="1" applyProtection="1">
      <alignment/>
      <protection/>
    </xf>
    <xf numFmtId="2" fontId="94" fillId="41" borderId="0" xfId="143" applyNumberFormat="1" applyFont="1" applyFill="1" applyBorder="1" applyAlignment="1" applyProtection="1">
      <alignment/>
      <protection/>
    </xf>
    <xf numFmtId="2" fontId="94" fillId="41" borderId="0" xfId="143" applyNumberFormat="1" applyFont="1" applyFill="1" applyBorder="1" applyProtection="1">
      <alignment/>
      <protection/>
    </xf>
    <xf numFmtId="2" fontId="11" fillId="33" borderId="41" xfId="143" applyNumberFormat="1" applyFont="1" applyFill="1" applyBorder="1" applyAlignment="1" applyProtection="1">
      <alignment horizontal="center" vertical="center" wrapText="1"/>
      <protection/>
    </xf>
    <xf numFmtId="1" fontId="11" fillId="33" borderId="32" xfId="143" applyNumberFormat="1" applyFont="1" applyFill="1" applyBorder="1" applyAlignment="1" applyProtection="1">
      <alignment horizontal="center" vertical="center" wrapText="1"/>
      <protection/>
    </xf>
    <xf numFmtId="0" fontId="5" fillId="33" borderId="35" xfId="143" applyNumberFormat="1" applyFont="1" applyFill="1" applyBorder="1" applyAlignment="1" applyProtection="1">
      <alignment horizontal="center" vertical="center" wrapText="1"/>
      <protection/>
    </xf>
    <xf numFmtId="0" fontId="5" fillId="33" borderId="39" xfId="143" applyNumberFormat="1" applyFont="1" applyFill="1" applyBorder="1" applyAlignment="1" applyProtection="1">
      <alignment horizontal="center" vertical="center" wrapText="1"/>
      <protection/>
    </xf>
    <xf numFmtId="2" fontId="4" fillId="42" borderId="28" xfId="143" applyNumberFormat="1" applyFont="1" applyFill="1" applyBorder="1" applyAlignment="1" applyProtection="1">
      <alignment horizontal="center" vertical="center" wrapText="1"/>
      <protection/>
    </xf>
    <xf numFmtId="2" fontId="94" fillId="41" borderId="0" xfId="143" applyNumberFormat="1" applyFont="1" applyFill="1" applyBorder="1" applyAlignment="1" applyProtection="1">
      <alignment/>
      <protection locked="0"/>
    </xf>
    <xf numFmtId="0" fontId="9" fillId="41" borderId="0" xfId="108" applyFont="1" applyFill="1" applyProtection="1">
      <alignment/>
      <protection/>
    </xf>
    <xf numFmtId="2" fontId="95" fillId="41" borderId="0" xfId="143" applyNumberFormat="1" applyFont="1" applyFill="1" applyBorder="1" applyProtection="1">
      <alignment/>
      <protection/>
    </xf>
    <xf numFmtId="0" fontId="9" fillId="41" borderId="0" xfId="108" applyFont="1" applyFill="1" applyBorder="1" applyProtection="1">
      <alignment/>
      <protection/>
    </xf>
    <xf numFmtId="2" fontId="95" fillId="41" borderId="0" xfId="143" applyNumberFormat="1" applyFont="1" applyFill="1" applyBorder="1" applyAlignment="1" applyProtection="1">
      <alignment/>
      <protection locked="0"/>
    </xf>
    <xf numFmtId="0" fontId="96" fillId="0" borderId="0" xfId="0" applyFont="1" applyBorder="1" applyAlignment="1" applyProtection="1">
      <alignment/>
      <protection locked="0"/>
    </xf>
    <xf numFmtId="0" fontId="97" fillId="0" borderId="0" xfId="0" applyFont="1" applyBorder="1" applyAlignment="1" applyProtection="1">
      <alignment vertical="center"/>
      <protection locked="0"/>
    </xf>
    <xf numFmtId="2" fontId="94" fillId="41" borderId="0" xfId="143" applyNumberFormat="1" applyFont="1" applyFill="1" applyBorder="1" applyAlignment="1" applyProtection="1">
      <alignment horizontal="center"/>
      <protection/>
    </xf>
    <xf numFmtId="2" fontId="94" fillId="41" borderId="0" xfId="143" applyNumberFormat="1" applyFont="1" applyFill="1" applyBorder="1" applyProtection="1">
      <alignment/>
      <protection locked="0"/>
    </xf>
    <xf numFmtId="0" fontId="13" fillId="0" borderId="42" xfId="0" applyFont="1" applyBorder="1" applyAlignment="1" applyProtection="1">
      <alignment horizontal="left"/>
      <protection/>
    </xf>
    <xf numFmtId="0" fontId="96" fillId="0" borderId="0" xfId="0" applyFont="1" applyBorder="1" applyAlignment="1" applyProtection="1">
      <alignment horizontal="left"/>
      <protection locked="0"/>
    </xf>
    <xf numFmtId="4" fontId="4" fillId="0" borderId="19" xfId="0" applyNumberFormat="1" applyFont="1" applyFill="1" applyBorder="1" applyAlignment="1" applyProtection="1">
      <alignment horizontal="left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10" fontId="13" fillId="41" borderId="0" xfId="108" applyNumberFormat="1" applyFont="1" applyFill="1" applyBorder="1" applyAlignment="1" applyProtection="1">
      <alignment horizontal="center" vertical="center" wrapText="1"/>
      <protection/>
    </xf>
    <xf numFmtId="10" fontId="9" fillId="41" borderId="0" xfId="108" applyNumberFormat="1" applyFont="1" applyFill="1" applyBorder="1" applyAlignment="1" applyProtection="1">
      <alignment horizontal="center" vertical="center" wrapText="1"/>
      <protection/>
    </xf>
    <xf numFmtId="44" fontId="4" fillId="43" borderId="19" xfId="0" applyNumberFormat="1" applyFont="1" applyFill="1" applyBorder="1" applyAlignment="1" applyProtection="1">
      <alignment horizontal="center" vertical="center"/>
      <protection locked="0"/>
    </xf>
    <xf numFmtId="2" fontId="11" fillId="33" borderId="43" xfId="143" applyNumberFormat="1" applyFont="1" applyFill="1" applyBorder="1" applyAlignment="1" applyProtection="1">
      <alignment horizontal="center" vertical="center" wrapText="1"/>
      <protection/>
    </xf>
    <xf numFmtId="2" fontId="11" fillId="33" borderId="31" xfId="143" applyNumberFormat="1" applyFont="1" applyFill="1" applyBorder="1" applyAlignment="1" applyProtection="1">
      <alignment horizontal="center" vertical="center" wrapText="1"/>
      <protection/>
    </xf>
    <xf numFmtId="2" fontId="11" fillId="33" borderId="44" xfId="143" applyNumberFormat="1" applyFont="1" applyFill="1" applyBorder="1" applyAlignment="1" applyProtection="1">
      <alignment horizontal="center" vertical="center" wrapText="1"/>
      <protection/>
    </xf>
    <xf numFmtId="2" fontId="5" fillId="33" borderId="45" xfId="143" applyNumberFormat="1" applyFont="1" applyFill="1" applyBorder="1" applyAlignment="1" applyProtection="1">
      <alignment horizontal="left" vertical="center" wrapText="1"/>
      <protection/>
    </xf>
    <xf numFmtId="2" fontId="5" fillId="0" borderId="46" xfId="143" applyNumberFormat="1" applyFont="1" applyFill="1" applyBorder="1" applyAlignment="1" applyProtection="1">
      <alignment horizontal="left" vertical="center" wrapText="1"/>
      <protection/>
    </xf>
    <xf numFmtId="2" fontId="5" fillId="33" borderId="38" xfId="143" applyNumberFormat="1" applyFont="1" applyFill="1" applyBorder="1" applyAlignment="1" applyProtection="1">
      <alignment horizontal="left" vertical="center" wrapText="1"/>
      <protection/>
    </xf>
    <xf numFmtId="2" fontId="5" fillId="33" borderId="47" xfId="143" applyNumberFormat="1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76" fontId="5" fillId="44" borderId="34" xfId="0" applyNumberFormat="1" applyFont="1" applyFill="1" applyBorder="1" applyAlignment="1" applyProtection="1">
      <alignment horizontal="center" vertical="center" wrapText="1"/>
      <protection/>
    </xf>
    <xf numFmtId="2" fontId="96" fillId="41" borderId="0" xfId="143" applyNumberFormat="1" applyFont="1" applyFill="1" applyBorder="1" applyProtection="1">
      <alignment/>
      <protection locked="0"/>
    </xf>
    <xf numFmtId="198" fontId="95" fillId="41" borderId="0" xfId="143" applyNumberFormat="1" applyFont="1" applyFill="1" applyBorder="1" applyProtection="1">
      <alignment/>
      <protection locked="0"/>
    </xf>
    <xf numFmtId="204" fontId="94" fillId="41" borderId="0" xfId="143" applyNumberFormat="1" applyFont="1" applyFill="1" applyBorder="1" applyAlignment="1" applyProtection="1">
      <alignment horizontal="center"/>
      <protection locked="0"/>
    </xf>
    <xf numFmtId="4" fontId="94" fillId="41" borderId="0" xfId="143" applyNumberFormat="1" applyFont="1" applyFill="1" applyBorder="1" applyProtection="1">
      <alignment/>
      <protection locked="0"/>
    </xf>
    <xf numFmtId="4" fontId="95" fillId="41" borderId="23" xfId="143" applyNumberFormat="1" applyFont="1" applyFill="1" applyBorder="1" applyProtection="1">
      <alignment/>
      <protection locked="0"/>
    </xf>
    <xf numFmtId="4" fontId="94" fillId="41" borderId="23" xfId="143" applyNumberFormat="1" applyFont="1" applyFill="1" applyBorder="1" applyProtection="1">
      <alignment/>
      <protection locked="0"/>
    </xf>
    <xf numFmtId="4" fontId="95" fillId="41" borderId="0" xfId="143" applyNumberFormat="1" applyFont="1" applyFill="1" applyBorder="1" applyProtection="1">
      <alignment/>
      <protection locked="0"/>
    </xf>
    <xf numFmtId="0" fontId="94" fillId="41" borderId="0" xfId="108" applyFont="1" applyFill="1" applyProtection="1">
      <alignment/>
      <protection locked="0"/>
    </xf>
    <xf numFmtId="2" fontId="94" fillId="41" borderId="0" xfId="143" applyNumberFormat="1" applyFont="1" applyFill="1" applyProtection="1">
      <alignment/>
      <protection locked="0"/>
    </xf>
    <xf numFmtId="2" fontId="95" fillId="41" borderId="0" xfId="143" applyNumberFormat="1" applyFont="1" applyFill="1" applyBorder="1" applyProtection="1">
      <alignment/>
      <protection locked="0"/>
    </xf>
    <xf numFmtId="0" fontId="95" fillId="41" borderId="0" xfId="108" applyFont="1" applyFill="1" applyBorder="1" applyAlignment="1" applyProtection="1">
      <alignment/>
      <protection locked="0"/>
    </xf>
    <xf numFmtId="0" fontId="94" fillId="41" borderId="0" xfId="108" applyFont="1" applyFill="1" applyBorder="1" applyAlignment="1" applyProtection="1">
      <alignment/>
      <protection locked="0"/>
    </xf>
    <xf numFmtId="0" fontId="96" fillId="41" borderId="0" xfId="108" applyFont="1" applyFill="1" applyBorder="1" applyAlignment="1" applyProtection="1">
      <alignment/>
      <protection locked="0"/>
    </xf>
    <xf numFmtId="0" fontId="98" fillId="41" borderId="0" xfId="108" applyFont="1" applyFill="1" applyBorder="1" applyAlignment="1" applyProtection="1">
      <alignment/>
      <protection locked="0"/>
    </xf>
    <xf numFmtId="0" fontId="5" fillId="42" borderId="32" xfId="0" applyFont="1" applyFill="1" applyBorder="1" applyAlignment="1" applyProtection="1">
      <alignment horizontal="left" vertical="center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4" fontId="12" fillId="42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2" fontId="0" fillId="0" borderId="7" xfId="143" applyNumberFormat="1" applyFont="1" applyFill="1" applyBorder="1" applyAlignment="1" applyProtection="1">
      <alignment horizontal="left" vertical="center" wrapText="1"/>
      <protection/>
    </xf>
    <xf numFmtId="2" fontId="5" fillId="33" borderId="49" xfId="143" applyNumberFormat="1" applyFont="1" applyFill="1" applyBorder="1" applyAlignment="1" applyProtection="1">
      <alignment horizontal="left" vertical="center" wrapText="1"/>
      <protection/>
    </xf>
    <xf numFmtId="2" fontId="5" fillId="0" borderId="50" xfId="143" applyNumberFormat="1" applyFont="1" applyFill="1" applyBorder="1" applyAlignment="1" applyProtection="1">
      <alignment horizontal="left" vertical="center" wrapText="1"/>
      <protection/>
    </xf>
    <xf numFmtId="1" fontId="5" fillId="42" borderId="51" xfId="143" applyNumberFormat="1" applyFont="1" applyFill="1" applyBorder="1" applyAlignment="1" applyProtection="1">
      <alignment horizontal="center" vertical="center" wrapText="1"/>
      <protection/>
    </xf>
    <xf numFmtId="1" fontId="5" fillId="42" borderId="30" xfId="143" applyNumberFormat="1" applyFont="1" applyFill="1" applyBorder="1" applyAlignment="1" applyProtection="1">
      <alignment horizontal="center" vertical="center" wrapText="1"/>
      <protection/>
    </xf>
    <xf numFmtId="1" fontId="5" fillId="42" borderId="0" xfId="143" applyNumberFormat="1" applyFont="1" applyFill="1" applyBorder="1" applyAlignment="1" applyProtection="1">
      <alignment horizontal="center" vertical="center" wrapText="1"/>
      <protection/>
    </xf>
    <xf numFmtId="203" fontId="5" fillId="42" borderId="30" xfId="1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8" borderId="52" xfId="0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42" borderId="7" xfId="0" applyFill="1" applyBorder="1" applyAlignment="1" applyProtection="1">
      <alignment/>
      <protection/>
    </xf>
    <xf numFmtId="0" fontId="34" fillId="42" borderId="7" xfId="0" applyFont="1" applyFill="1" applyBorder="1" applyAlignment="1" applyProtection="1">
      <alignment horizontal="center" vertical="center"/>
      <protection/>
    </xf>
    <xf numFmtId="0" fontId="0" fillId="44" borderId="52" xfId="0" applyFill="1" applyBorder="1" applyAlignment="1" applyProtection="1">
      <alignment/>
      <protection/>
    </xf>
    <xf numFmtId="0" fontId="9" fillId="41" borderId="53" xfId="0" applyFont="1" applyFill="1" applyBorder="1" applyAlignment="1" applyProtection="1">
      <alignment horizontal="center" vertical="center"/>
      <protection/>
    </xf>
    <xf numFmtId="0" fontId="9" fillId="41" borderId="54" xfId="0" applyFont="1" applyFill="1" applyBorder="1" applyAlignment="1" applyProtection="1">
      <alignment horizontal="left" vertical="center"/>
      <protection/>
    </xf>
    <xf numFmtId="0" fontId="97" fillId="0" borderId="0" xfId="0" applyFont="1" applyBorder="1" applyAlignment="1" applyProtection="1">
      <alignment horizontal="center" vertical="center"/>
      <protection locked="0"/>
    </xf>
    <xf numFmtId="0" fontId="34" fillId="0" borderId="7" xfId="0" applyFont="1" applyBorder="1" applyAlignment="1" applyProtection="1">
      <alignment horizontal="center"/>
      <protection/>
    </xf>
    <xf numFmtId="2" fontId="94" fillId="41" borderId="0" xfId="143" applyNumberFormat="1" applyFont="1" applyFill="1" applyBorder="1" applyAlignment="1" applyProtection="1">
      <alignment horizontal="center"/>
      <protection locked="0"/>
    </xf>
    <xf numFmtId="0" fontId="13" fillId="41" borderId="0" xfId="108" applyFont="1" applyFill="1" applyBorder="1" applyAlignment="1" applyProtection="1">
      <alignment horizontal="left" vertical="center" wrapText="1"/>
      <protection/>
    </xf>
    <xf numFmtId="0" fontId="9" fillId="41" borderId="0" xfId="108" applyFont="1" applyFill="1" applyBorder="1" applyAlignment="1" applyProtection="1">
      <alignment horizontal="right" vertical="center" wrapText="1"/>
      <protection/>
    </xf>
    <xf numFmtId="0" fontId="49" fillId="42" borderId="30" xfId="0" applyFont="1" applyFill="1" applyBorder="1" applyAlignment="1" applyProtection="1">
      <alignment horizontal="left" vertical="center"/>
      <protection/>
    </xf>
    <xf numFmtId="0" fontId="11" fillId="33" borderId="33" xfId="0" applyFont="1" applyFill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/>
      <protection/>
    </xf>
    <xf numFmtId="0" fontId="34" fillId="0" borderId="7" xfId="143" applyNumberFormat="1" applyFont="1" applyFill="1" applyBorder="1" applyAlignment="1" applyProtection="1">
      <alignment horizontal="center" vertical="center" wrapText="1"/>
      <protection/>
    </xf>
    <xf numFmtId="0" fontId="45" fillId="42" borderId="7" xfId="0" applyFont="1" applyFill="1" applyBorder="1" applyAlignment="1" applyProtection="1">
      <alignment horizontal="center" textRotation="90" wrapText="1" readingOrder="1"/>
      <protection/>
    </xf>
    <xf numFmtId="2" fontId="96" fillId="41" borderId="0" xfId="143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99" fillId="0" borderId="0" xfId="0" applyFont="1" applyAlignment="1" applyProtection="1">
      <alignment/>
      <protection locked="0"/>
    </xf>
    <xf numFmtId="203" fontId="0" fillId="0" borderId="7" xfId="143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99" fillId="0" borderId="0" xfId="0" applyFont="1" applyAlignment="1" applyProtection="1">
      <alignment wrapText="1"/>
      <protection locked="0"/>
    </xf>
    <xf numFmtId="0" fontId="99" fillId="0" borderId="55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10" fontId="4" fillId="43" borderId="19" xfId="155" applyNumberFormat="1" applyFont="1" applyFill="1" applyBorder="1" applyAlignment="1" applyProtection="1">
      <alignment horizontal="center" vertical="center" wrapText="1"/>
      <protection/>
    </xf>
    <xf numFmtId="10" fontId="4" fillId="43" borderId="7" xfId="143" applyNumberFormat="1" applyFont="1" applyFill="1" applyBorder="1" applyAlignment="1" applyProtection="1">
      <alignment horizontal="center" vertical="center" wrapText="1"/>
      <protection/>
    </xf>
    <xf numFmtId="10" fontId="4" fillId="0" borderId="28" xfId="143" applyNumberFormat="1" applyFont="1" applyFill="1" applyBorder="1" applyAlignment="1" applyProtection="1">
      <alignment horizontal="center" vertical="center" wrapText="1"/>
      <protection/>
    </xf>
    <xf numFmtId="10" fontId="5" fillId="0" borderId="28" xfId="143" applyNumberFormat="1" applyFont="1" applyFill="1" applyBorder="1" applyAlignment="1" applyProtection="1">
      <alignment horizontal="center" vertical="center" wrapText="1"/>
      <protection/>
    </xf>
    <xf numFmtId="10" fontId="5" fillId="0" borderId="29" xfId="143" applyNumberFormat="1" applyFont="1" applyFill="1" applyBorder="1" applyAlignment="1" applyProtection="1">
      <alignment horizontal="center" vertical="center" wrapText="1"/>
      <protection/>
    </xf>
    <xf numFmtId="0" fontId="4" fillId="42" borderId="9" xfId="108" applyFont="1" applyFill="1" applyBorder="1" applyProtection="1">
      <alignment/>
      <protection/>
    </xf>
    <xf numFmtId="203" fontId="4" fillId="0" borderId="20" xfId="143" applyNumberFormat="1" applyFont="1" applyFill="1" applyBorder="1" applyAlignment="1" applyProtection="1">
      <alignment horizontal="center" vertical="center" wrapText="1"/>
      <protection/>
    </xf>
    <xf numFmtId="44" fontId="5" fillId="0" borderId="56" xfId="143" applyNumberFormat="1" applyFont="1" applyFill="1" applyBorder="1" applyAlignment="1" applyProtection="1">
      <alignment horizontal="center" vertical="center" wrapText="1"/>
      <protection/>
    </xf>
    <xf numFmtId="10" fontId="4" fillId="43" borderId="19" xfId="143" applyNumberFormat="1" applyFont="1" applyFill="1" applyBorder="1" applyAlignment="1" applyProtection="1">
      <alignment horizontal="center" vertical="center" wrapText="1"/>
      <protection/>
    </xf>
    <xf numFmtId="10" fontId="5" fillId="41" borderId="19" xfId="143" applyNumberFormat="1" applyFont="1" applyFill="1" applyBorder="1" applyAlignment="1" applyProtection="1">
      <alignment horizontal="center" vertical="center" wrapText="1"/>
      <protection/>
    </xf>
    <xf numFmtId="10" fontId="5" fillId="41" borderId="7" xfId="143" applyNumberFormat="1" applyFont="1" applyFill="1" applyBorder="1" applyAlignment="1" applyProtection="1">
      <alignment horizontal="center" vertical="center" wrapText="1"/>
      <protection/>
    </xf>
    <xf numFmtId="10" fontId="5" fillId="0" borderId="7" xfId="143" applyNumberFormat="1" applyFont="1" applyFill="1" applyBorder="1" applyAlignment="1" applyProtection="1">
      <alignment horizontal="center" vertical="center" wrapText="1"/>
      <protection/>
    </xf>
    <xf numFmtId="0" fontId="97" fillId="0" borderId="0" xfId="0" applyFont="1" applyBorder="1" applyAlignment="1" applyProtection="1">
      <alignment horizontal="center" vertical="center"/>
      <protection locked="0"/>
    </xf>
    <xf numFmtId="0" fontId="97" fillId="0" borderId="0" xfId="0" applyFont="1" applyBorder="1" applyAlignment="1" applyProtection="1">
      <alignment horizontal="center"/>
      <protection locked="0"/>
    </xf>
    <xf numFmtId="0" fontId="5" fillId="44" borderId="57" xfId="0" applyFont="1" applyFill="1" applyBorder="1" applyAlignment="1" applyProtection="1">
      <alignment horizontal="right" vertical="center" wrapText="1"/>
      <protection/>
    </xf>
    <xf numFmtId="0" fontId="5" fillId="44" borderId="33" xfId="0" applyFont="1" applyFill="1" applyBorder="1" applyAlignment="1" applyProtection="1">
      <alignment horizontal="right" vertical="center" wrapText="1"/>
      <protection/>
    </xf>
    <xf numFmtId="0" fontId="9" fillId="41" borderId="5" xfId="0" applyFont="1" applyFill="1" applyBorder="1" applyAlignment="1" applyProtection="1">
      <alignment horizontal="center" vertical="center"/>
      <protection/>
    </xf>
    <xf numFmtId="0" fontId="9" fillId="41" borderId="53" xfId="0" applyFont="1" applyFill="1" applyBorder="1" applyAlignment="1" applyProtection="1">
      <alignment horizontal="center" vertical="center"/>
      <protection/>
    </xf>
    <xf numFmtId="0" fontId="9" fillId="41" borderId="25" xfId="0" applyFont="1" applyFill="1" applyBorder="1" applyAlignment="1" applyProtection="1">
      <alignment horizontal="center" vertical="center"/>
      <protection/>
    </xf>
    <xf numFmtId="0" fontId="9" fillId="41" borderId="57" xfId="0" applyFont="1" applyFill="1" applyBorder="1" applyAlignment="1" applyProtection="1">
      <alignment horizontal="center" vertical="center"/>
      <protection/>
    </xf>
    <xf numFmtId="0" fontId="9" fillId="41" borderId="33" xfId="0" applyFont="1" applyFill="1" applyBorder="1" applyAlignment="1" applyProtection="1">
      <alignment horizontal="center" vertical="center"/>
      <protection/>
    </xf>
    <xf numFmtId="0" fontId="9" fillId="41" borderId="34" xfId="0" applyFont="1" applyFill="1" applyBorder="1" applyAlignment="1" applyProtection="1">
      <alignment horizontal="center" vertical="center"/>
      <protection/>
    </xf>
    <xf numFmtId="0" fontId="9" fillId="41" borderId="54" xfId="0" applyFont="1" applyFill="1" applyBorder="1" applyAlignment="1" applyProtection="1">
      <alignment horizontal="left" vertical="center"/>
      <protection/>
    </xf>
    <xf numFmtId="0" fontId="9" fillId="41" borderId="58" xfId="0" applyFont="1" applyFill="1" applyBorder="1" applyAlignment="1" applyProtection="1">
      <alignment horizontal="left" vertical="center"/>
      <protection/>
    </xf>
    <xf numFmtId="49" fontId="9" fillId="41" borderId="53" xfId="0" applyNumberFormat="1" applyFont="1" applyFill="1" applyBorder="1" applyAlignment="1" applyProtection="1">
      <alignment horizontal="center" vertical="center"/>
      <protection/>
    </xf>
    <xf numFmtId="49" fontId="9" fillId="41" borderId="25" xfId="0" applyNumberFormat="1" applyFont="1" applyFill="1" applyBorder="1" applyAlignment="1" applyProtection="1">
      <alignment horizontal="center" vertical="center"/>
      <protection/>
    </xf>
    <xf numFmtId="0" fontId="9" fillId="41" borderId="24" xfId="0" applyFont="1" applyFill="1" applyBorder="1" applyAlignment="1" applyProtection="1">
      <alignment horizontal="left" vertical="center"/>
      <protection/>
    </xf>
    <xf numFmtId="0" fontId="9" fillId="41" borderId="53" xfId="0" applyFont="1" applyFill="1" applyBorder="1" applyAlignment="1" applyProtection="1">
      <alignment horizontal="left" vertical="center"/>
      <protection/>
    </xf>
    <xf numFmtId="0" fontId="9" fillId="41" borderId="45" xfId="0" applyFont="1" applyFill="1" applyBorder="1" applyAlignment="1" applyProtection="1">
      <alignment horizontal="left" vertical="center"/>
      <protection/>
    </xf>
    <xf numFmtId="14" fontId="9" fillId="43" borderId="53" xfId="0" applyNumberFormat="1" applyFont="1" applyFill="1" applyBorder="1" applyAlignment="1" applyProtection="1">
      <alignment horizontal="center" vertical="center"/>
      <protection locked="0"/>
    </xf>
    <xf numFmtId="14" fontId="9" fillId="43" borderId="25" xfId="0" applyNumberFormat="1" applyFont="1" applyFill="1" applyBorder="1" applyAlignment="1" applyProtection="1">
      <alignment horizontal="center" vertical="center"/>
      <protection locked="0"/>
    </xf>
    <xf numFmtId="0" fontId="100" fillId="0" borderId="9" xfId="0" applyFont="1" applyBorder="1" applyAlignment="1" applyProtection="1">
      <alignment horizontal="center" vertical="center"/>
      <protection locked="0"/>
    </xf>
    <xf numFmtId="0" fontId="9" fillId="41" borderId="24" xfId="0" applyFont="1" applyFill="1" applyBorder="1" applyAlignment="1" applyProtection="1">
      <alignment horizontal="left" vertical="center" wrapText="1"/>
      <protection/>
    </xf>
    <xf numFmtId="0" fontId="9" fillId="41" borderId="53" xfId="0" applyFont="1" applyFill="1" applyBorder="1" applyAlignment="1" applyProtection="1">
      <alignment horizontal="left" vertical="center" wrapText="1"/>
      <protection/>
    </xf>
    <xf numFmtId="0" fontId="9" fillId="41" borderId="45" xfId="0" applyFont="1" applyFill="1" applyBorder="1" applyAlignment="1" applyProtection="1">
      <alignment horizontal="left" vertical="center" wrapText="1"/>
      <protection/>
    </xf>
    <xf numFmtId="0" fontId="9" fillId="41" borderId="59" xfId="0" applyFont="1" applyFill="1" applyBorder="1" applyAlignment="1" applyProtection="1">
      <alignment horizontal="center" vertical="center"/>
      <protection/>
    </xf>
    <xf numFmtId="0" fontId="9" fillId="41" borderId="60" xfId="0" applyFont="1" applyFill="1" applyBorder="1" applyAlignment="1" applyProtection="1">
      <alignment horizontal="center" vertical="center"/>
      <protection/>
    </xf>
    <xf numFmtId="0" fontId="9" fillId="41" borderId="61" xfId="0" applyFont="1" applyFill="1" applyBorder="1" applyAlignment="1" applyProtection="1">
      <alignment horizontal="left" vertical="center"/>
      <protection/>
    </xf>
    <xf numFmtId="0" fontId="9" fillId="41" borderId="62" xfId="0" applyFont="1" applyFill="1" applyBorder="1" applyAlignment="1" applyProtection="1">
      <alignment horizontal="left" vertical="center"/>
      <protection/>
    </xf>
    <xf numFmtId="0" fontId="9" fillId="41" borderId="63" xfId="0" applyFont="1" applyFill="1" applyBorder="1" applyAlignment="1" applyProtection="1">
      <alignment horizontal="left" vertical="center" wrapText="1"/>
      <protection/>
    </xf>
    <xf numFmtId="0" fontId="9" fillId="41" borderId="9" xfId="0" applyFont="1" applyFill="1" applyBorder="1" applyAlignment="1" applyProtection="1">
      <alignment horizontal="left" vertical="center" wrapText="1"/>
      <protection/>
    </xf>
    <xf numFmtId="0" fontId="9" fillId="41" borderId="62" xfId="0" applyFont="1" applyFill="1" applyBorder="1" applyAlignment="1" applyProtection="1">
      <alignment horizontal="left" vertical="center" wrapText="1"/>
      <protection/>
    </xf>
    <xf numFmtId="0" fontId="9" fillId="41" borderId="64" xfId="0" applyFont="1" applyFill="1" applyBorder="1" applyAlignment="1" applyProtection="1">
      <alignment horizontal="left" vertical="center"/>
      <protection/>
    </xf>
    <xf numFmtId="0" fontId="9" fillId="41" borderId="22" xfId="0" applyFont="1" applyFill="1" applyBorder="1" applyAlignment="1" applyProtection="1">
      <alignment horizontal="left" vertical="center"/>
      <protection/>
    </xf>
    <xf numFmtId="0" fontId="9" fillId="41" borderId="55" xfId="0" applyFont="1" applyFill="1" applyBorder="1" applyAlignment="1" applyProtection="1">
      <alignment horizontal="left" vertical="center" wrapText="1"/>
      <protection/>
    </xf>
    <xf numFmtId="0" fontId="9" fillId="41" borderId="61" xfId="0" applyFont="1" applyFill="1" applyBorder="1" applyAlignment="1" applyProtection="1">
      <alignment horizontal="left" vertical="center" wrapText="1"/>
      <protection/>
    </xf>
    <xf numFmtId="0" fontId="9" fillId="41" borderId="23" xfId="0" applyFont="1" applyFill="1" applyBorder="1" applyAlignment="1" applyProtection="1">
      <alignment horizontal="left" vertical="center" wrapText="1"/>
      <protection/>
    </xf>
    <xf numFmtId="0" fontId="9" fillId="41" borderId="47" xfId="0" applyFont="1" applyFill="1" applyBorder="1" applyAlignment="1" applyProtection="1">
      <alignment horizontal="left" vertical="center" wrapText="1"/>
      <protection/>
    </xf>
    <xf numFmtId="4" fontId="96" fillId="0" borderId="55" xfId="0" applyNumberFormat="1" applyFont="1" applyBorder="1" applyAlignment="1" applyProtection="1">
      <alignment horizontal="center"/>
      <protection locked="0"/>
    </xf>
    <xf numFmtId="0" fontId="96" fillId="0" borderId="55" xfId="0" applyFont="1" applyBorder="1" applyAlignment="1" applyProtection="1">
      <alignment horizontal="center"/>
      <protection locked="0"/>
    </xf>
    <xf numFmtId="4" fontId="96" fillId="0" borderId="0" xfId="0" applyNumberFormat="1" applyFont="1" applyBorder="1" applyAlignment="1" applyProtection="1">
      <alignment horizontal="center"/>
      <protection locked="0"/>
    </xf>
    <xf numFmtId="0" fontId="96" fillId="0" borderId="0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0" borderId="7" xfId="0" applyFont="1" applyBorder="1" applyAlignment="1" applyProtection="1">
      <alignment horizontal="center"/>
      <protection/>
    </xf>
    <xf numFmtId="0" fontId="101" fillId="0" borderId="0" xfId="0" applyFont="1" applyAlignment="1" applyProtection="1">
      <alignment horizontal="center" vertical="center"/>
      <protection locked="0"/>
    </xf>
    <xf numFmtId="0" fontId="13" fillId="41" borderId="0" xfId="108" applyFont="1" applyFill="1" applyBorder="1" applyAlignment="1" applyProtection="1">
      <alignment horizontal="left" vertical="center" wrapText="1"/>
      <protection/>
    </xf>
    <xf numFmtId="0" fontId="9" fillId="41" borderId="0" xfId="108" applyFont="1" applyFill="1" applyBorder="1" applyAlignment="1" applyProtection="1">
      <alignment horizontal="left" vertical="center" wrapText="1"/>
      <protection/>
    </xf>
    <xf numFmtId="0" fontId="9" fillId="41" borderId="0" xfId="108" applyFont="1" applyFill="1" applyBorder="1" applyAlignment="1" applyProtection="1">
      <alignment horizontal="right" vertical="center" wrapText="1"/>
      <protection/>
    </xf>
    <xf numFmtId="2" fontId="11" fillId="33" borderId="65" xfId="143" applyNumberFormat="1" applyFont="1" applyFill="1" applyBorder="1" applyAlignment="1" applyProtection="1">
      <alignment horizontal="center" vertical="center" wrapText="1"/>
      <protection/>
    </xf>
    <xf numFmtId="2" fontId="11" fillId="33" borderId="66" xfId="143" applyNumberFormat="1" applyFont="1" applyFill="1" applyBorder="1" applyAlignment="1" applyProtection="1">
      <alignment horizontal="center" vertical="center" wrapText="1"/>
      <protection/>
    </xf>
    <xf numFmtId="2" fontId="11" fillId="33" borderId="67" xfId="143" applyNumberFormat="1" applyFont="1" applyFill="1" applyBorder="1" applyAlignment="1" applyProtection="1">
      <alignment horizontal="center" vertical="center" wrapText="1"/>
      <protection/>
    </xf>
    <xf numFmtId="2" fontId="11" fillId="33" borderId="51" xfId="143" applyNumberFormat="1" applyFont="1" applyFill="1" applyBorder="1" applyAlignment="1" applyProtection="1">
      <alignment horizontal="center" vertical="center" wrapText="1"/>
      <protection/>
    </xf>
    <xf numFmtId="2" fontId="11" fillId="33" borderId="31" xfId="143" applyNumberFormat="1" applyFont="1" applyFill="1" applyBorder="1" applyAlignment="1" applyProtection="1">
      <alignment horizontal="center" vertical="center" wrapText="1"/>
      <protection/>
    </xf>
    <xf numFmtId="2" fontId="11" fillId="33" borderId="68" xfId="143" applyNumberFormat="1" applyFont="1" applyFill="1" applyBorder="1" applyAlignment="1" applyProtection="1">
      <alignment horizontal="center" vertical="center" wrapText="1"/>
      <protection/>
    </xf>
    <xf numFmtId="2" fontId="11" fillId="33" borderId="44" xfId="143" applyNumberFormat="1" applyFont="1" applyFill="1" applyBorder="1" applyAlignment="1" applyProtection="1">
      <alignment horizontal="center" vertical="center" wrapText="1"/>
      <protection/>
    </xf>
    <xf numFmtId="2" fontId="11" fillId="33" borderId="63" xfId="143" applyNumberFormat="1" applyFont="1" applyFill="1" applyBorder="1" applyAlignment="1" applyProtection="1">
      <alignment horizontal="center" vertical="center" wrapText="1"/>
      <protection/>
    </xf>
    <xf numFmtId="2" fontId="11" fillId="33" borderId="43" xfId="143" applyNumberFormat="1" applyFont="1" applyFill="1" applyBorder="1" applyAlignment="1" applyProtection="1">
      <alignment horizontal="center" vertical="center" wrapText="1"/>
      <protection/>
    </xf>
    <xf numFmtId="2" fontId="11" fillId="33" borderId="57" xfId="143" applyNumberFormat="1" applyFont="1" applyFill="1" applyBorder="1" applyAlignment="1" applyProtection="1">
      <alignment horizontal="center" vertical="center" wrapText="1"/>
      <protection/>
    </xf>
    <xf numFmtId="2" fontId="11" fillId="33" borderId="33" xfId="143" applyNumberFormat="1" applyFont="1" applyFill="1" applyBorder="1" applyAlignment="1" applyProtection="1">
      <alignment horizontal="center" vertical="center" wrapText="1"/>
      <protection/>
    </xf>
    <xf numFmtId="2" fontId="5" fillId="33" borderId="38" xfId="143" applyNumberFormat="1" applyFont="1" applyFill="1" applyBorder="1" applyAlignment="1" applyProtection="1">
      <alignment horizontal="left" vertical="center" wrapText="1"/>
      <protection/>
    </xf>
    <xf numFmtId="2" fontId="5" fillId="33" borderId="47" xfId="143" applyNumberFormat="1" applyFont="1" applyFill="1" applyBorder="1" applyAlignment="1" applyProtection="1">
      <alignment horizontal="left" vertical="center" wrapText="1"/>
      <protection/>
    </xf>
    <xf numFmtId="4" fontId="95" fillId="41" borderId="55" xfId="143" applyNumberFormat="1" applyFont="1" applyFill="1" applyBorder="1" applyAlignment="1" applyProtection="1">
      <alignment horizontal="center"/>
      <protection locked="0"/>
    </xf>
    <xf numFmtId="2" fontId="94" fillId="41" borderId="0" xfId="143" applyNumberFormat="1" applyFont="1" applyFill="1" applyBorder="1" applyAlignment="1" applyProtection="1">
      <alignment horizontal="center"/>
      <protection locked="0"/>
    </xf>
    <xf numFmtId="2" fontId="5" fillId="0" borderId="69" xfId="143" applyNumberFormat="1" applyFont="1" applyFill="1" applyBorder="1" applyAlignment="1" applyProtection="1">
      <alignment horizontal="left" vertical="center" wrapText="1"/>
      <protection/>
    </xf>
    <xf numFmtId="2" fontId="5" fillId="0" borderId="54" xfId="143" applyNumberFormat="1" applyFont="1" applyFill="1" applyBorder="1" applyAlignment="1" applyProtection="1">
      <alignment horizontal="left" vertical="center" wrapText="1"/>
      <protection/>
    </xf>
    <xf numFmtId="2" fontId="5" fillId="0" borderId="42" xfId="143" applyNumberFormat="1" applyFont="1" applyFill="1" applyBorder="1" applyAlignment="1" applyProtection="1">
      <alignment horizontal="left" vertical="center" wrapText="1"/>
      <protection/>
    </xf>
    <xf numFmtId="2" fontId="100" fillId="41" borderId="0" xfId="143" applyNumberFormat="1" applyFont="1" applyFill="1" applyBorder="1" applyAlignment="1" applyProtection="1">
      <alignment horizontal="center" vertical="center"/>
      <protection locked="0"/>
    </xf>
    <xf numFmtId="2" fontId="5" fillId="33" borderId="5" xfId="143" applyNumberFormat="1" applyFont="1" applyFill="1" applyBorder="1" applyAlignment="1" applyProtection="1">
      <alignment horizontal="left" vertical="center" wrapText="1"/>
      <protection/>
    </xf>
    <xf numFmtId="2" fontId="5" fillId="33" borderId="45" xfId="143" applyNumberFormat="1" applyFont="1" applyFill="1" applyBorder="1" applyAlignment="1" applyProtection="1">
      <alignment horizontal="left" vertical="center" wrapText="1"/>
      <protection/>
    </xf>
    <xf numFmtId="2" fontId="102" fillId="41" borderId="0" xfId="143" applyNumberFormat="1" applyFont="1" applyFill="1" applyBorder="1" applyAlignment="1" applyProtection="1">
      <alignment horizontal="left" vertical="center" wrapText="1"/>
      <protection locked="0"/>
    </xf>
    <xf numFmtId="2" fontId="11" fillId="33" borderId="70" xfId="143" applyNumberFormat="1" applyFont="1" applyFill="1" applyBorder="1" applyAlignment="1" applyProtection="1">
      <alignment horizontal="left" vertical="center" wrapText="1"/>
      <protection/>
    </xf>
    <xf numFmtId="2" fontId="11" fillId="33" borderId="33" xfId="143" applyNumberFormat="1" applyFont="1" applyFill="1" applyBorder="1" applyAlignment="1" applyProtection="1">
      <alignment horizontal="left" vertical="center" wrapText="1"/>
      <protection/>
    </xf>
    <xf numFmtId="1" fontId="5" fillId="42" borderId="57" xfId="143" applyNumberFormat="1" applyFont="1" applyFill="1" applyBorder="1" applyAlignment="1" applyProtection="1">
      <alignment horizontal="center" vertical="center" wrapText="1"/>
      <protection/>
    </xf>
    <xf numFmtId="1" fontId="5" fillId="42" borderId="33" xfId="143" applyNumberFormat="1" applyFont="1" applyFill="1" applyBorder="1" applyAlignment="1" applyProtection="1">
      <alignment horizontal="center" vertical="center" wrapText="1"/>
      <protection/>
    </xf>
    <xf numFmtId="2" fontId="5" fillId="0" borderId="71" xfId="143" applyNumberFormat="1" applyFont="1" applyFill="1" applyBorder="1" applyAlignment="1" applyProtection="1">
      <alignment horizontal="left" vertical="center" wrapText="1"/>
      <protection/>
    </xf>
    <xf numFmtId="2" fontId="5" fillId="0" borderId="26" xfId="143" applyNumberFormat="1" applyFont="1" applyFill="1" applyBorder="1" applyAlignment="1" applyProtection="1">
      <alignment horizontal="left" vertical="center" wrapText="1"/>
      <protection/>
    </xf>
    <xf numFmtId="2" fontId="5" fillId="0" borderId="46" xfId="143" applyNumberFormat="1" applyFont="1" applyFill="1" applyBorder="1" applyAlignment="1" applyProtection="1">
      <alignment horizontal="left" vertical="center" wrapText="1"/>
      <protection/>
    </xf>
    <xf numFmtId="44" fontId="96" fillId="41" borderId="0" xfId="108" applyNumberFormat="1" applyFont="1" applyFill="1" applyBorder="1" applyAlignment="1" applyProtection="1">
      <alignment horizontal="center"/>
      <protection locked="0"/>
    </xf>
    <xf numFmtId="0" fontId="96" fillId="41" borderId="0" xfId="108" applyFont="1" applyFill="1" applyBorder="1" applyAlignment="1" applyProtection="1">
      <alignment horizontal="center"/>
      <protection locked="0"/>
    </xf>
    <xf numFmtId="4" fontId="96" fillId="41" borderId="0" xfId="108" applyNumberFormat="1" applyFont="1" applyFill="1" applyBorder="1" applyAlignment="1" applyProtection="1">
      <alignment horizontal="center"/>
      <protection locked="0"/>
    </xf>
    <xf numFmtId="0" fontId="34" fillId="0" borderId="72" xfId="0" applyFont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/>
      <protection/>
    </xf>
    <xf numFmtId="0" fontId="100" fillId="0" borderId="0" xfId="0" applyFont="1" applyAlignment="1" applyProtection="1">
      <alignment horizontal="center" vertical="center"/>
      <protection locked="0"/>
    </xf>
    <xf numFmtId="176" fontId="11" fillId="33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176" fontId="6" fillId="0" borderId="0" xfId="88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76" fontId="6" fillId="0" borderId="0" xfId="88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176" fontId="7" fillId="0" borderId="0" xfId="0" applyNumberFormat="1" applyFont="1" applyAlignment="1" applyProtection="1">
      <alignment/>
      <protection/>
    </xf>
    <xf numFmtId="0" fontId="96" fillId="0" borderId="0" xfId="0" applyFont="1" applyAlignment="1" applyProtection="1">
      <alignment horizontal="right"/>
      <protection/>
    </xf>
    <xf numFmtId="176" fontId="98" fillId="0" borderId="0" xfId="0" applyNumberFormat="1" applyFont="1" applyAlignment="1" applyProtection="1">
      <alignment/>
      <protection/>
    </xf>
    <xf numFmtId="176" fontId="13" fillId="0" borderId="0" xfId="0" applyNumberFormat="1" applyFont="1" applyAlignment="1" applyProtection="1">
      <alignment horizontal="center"/>
      <protection/>
    </xf>
    <xf numFmtId="176" fontId="13" fillId="0" borderId="0" xfId="88" applyFont="1" applyAlignment="1" applyProtection="1">
      <alignment/>
      <protection/>
    </xf>
    <xf numFmtId="176" fontId="15" fillId="0" borderId="0" xfId="0" applyNumberFormat="1" applyFont="1" applyAlignment="1" applyProtection="1">
      <alignment/>
      <protection/>
    </xf>
    <xf numFmtId="0" fontId="96" fillId="0" borderId="0" xfId="0" applyFont="1" applyAlignment="1" applyProtection="1">
      <alignment horizontal="center"/>
      <protection/>
    </xf>
    <xf numFmtId="176" fontId="96" fillId="0" borderId="0" xfId="88" applyFont="1" applyAlignment="1" applyProtection="1">
      <alignment/>
      <protection/>
    </xf>
    <xf numFmtId="176" fontId="9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176" fontId="16" fillId="0" borderId="0" xfId="0" applyNumberFormat="1" applyFont="1" applyAlignment="1" applyProtection="1">
      <alignment/>
      <protection/>
    </xf>
    <xf numFmtId="187" fontId="0" fillId="0" borderId="0" xfId="0" applyNumberFormat="1" applyAlignment="1" applyProtection="1">
      <alignment horizontal="left"/>
      <protection/>
    </xf>
    <xf numFmtId="187" fontId="0" fillId="0" borderId="0" xfId="0" applyNumberFormat="1" applyAlignment="1" applyProtection="1">
      <alignment horizontal="center"/>
      <protection/>
    </xf>
    <xf numFmtId="0" fontId="34" fillId="0" borderId="5" xfId="0" applyFon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2" fillId="42" borderId="73" xfId="0" applyFont="1" applyFill="1" applyBorder="1" applyAlignment="1" applyProtection="1">
      <alignment horizontal="center" vertical="center" wrapText="1"/>
      <protection/>
    </xf>
    <xf numFmtId="0" fontId="12" fillId="42" borderId="74" xfId="0" applyFont="1" applyFill="1" applyBorder="1" applyAlignment="1" applyProtection="1">
      <alignment horizontal="center" vertical="center" wrapText="1"/>
      <protection/>
    </xf>
    <xf numFmtId="0" fontId="12" fillId="42" borderId="75" xfId="0" applyFont="1" applyFill="1" applyBorder="1" applyAlignment="1" applyProtection="1">
      <alignment horizontal="center" vertical="center" wrapText="1"/>
      <protection/>
    </xf>
    <xf numFmtId="187" fontId="34" fillId="0" borderId="0" xfId="0" applyNumberFormat="1" applyFont="1" applyAlignment="1" applyProtection="1">
      <alignment horizontal="center"/>
      <protection/>
    </xf>
    <xf numFmtId="2" fontId="5" fillId="0" borderId="0" xfId="143" applyNumberFormat="1" applyFont="1" applyFill="1" applyBorder="1" applyAlignment="1" applyProtection="1">
      <alignment horizontal="left" vertical="center" wrapText="1"/>
      <protection/>
    </xf>
    <xf numFmtId="187" fontId="34" fillId="0" borderId="0" xfId="0" applyNumberFormat="1" applyFont="1" applyAlignment="1" applyProtection="1">
      <alignment horizontal="left"/>
      <protection/>
    </xf>
    <xf numFmtId="0" fontId="0" fillId="0" borderId="0" xfId="108" applyProtection="1">
      <alignment/>
      <protection/>
    </xf>
    <xf numFmtId="2" fontId="12" fillId="41" borderId="57" xfId="143" applyNumberFormat="1" applyFont="1" applyFill="1" applyBorder="1" applyAlignment="1" applyProtection="1">
      <alignment/>
      <protection/>
    </xf>
    <xf numFmtId="2" fontId="12" fillId="41" borderId="33" xfId="143" applyNumberFormat="1" applyFont="1" applyFill="1" applyBorder="1" applyProtection="1">
      <alignment/>
      <protection/>
    </xf>
    <xf numFmtId="2" fontId="12" fillId="41" borderId="33" xfId="143" applyNumberFormat="1" applyFont="1" applyFill="1" applyBorder="1" applyAlignment="1" applyProtection="1">
      <alignment horizontal="center"/>
      <protection/>
    </xf>
    <xf numFmtId="2" fontId="103" fillId="41" borderId="33" xfId="143" applyNumberFormat="1" applyFont="1" applyFill="1" applyBorder="1" applyAlignment="1" applyProtection="1">
      <alignment/>
      <protection/>
    </xf>
    <xf numFmtId="2" fontId="104" fillId="41" borderId="33" xfId="143" applyNumberFormat="1" applyFont="1" applyFill="1" applyBorder="1" applyProtection="1">
      <alignment/>
      <protection/>
    </xf>
    <xf numFmtId="2" fontId="103" fillId="41" borderId="33" xfId="143" applyNumberFormat="1" applyFont="1" applyFill="1" applyBorder="1" applyProtection="1">
      <alignment/>
      <protection/>
    </xf>
    <xf numFmtId="2" fontId="104" fillId="41" borderId="34" xfId="143" applyNumberFormat="1" applyFont="1" applyFill="1" applyBorder="1" applyProtection="1">
      <alignment/>
      <protection/>
    </xf>
    <xf numFmtId="0" fontId="13" fillId="0" borderId="0" xfId="108" applyFont="1" applyProtection="1">
      <alignment/>
      <protection/>
    </xf>
    <xf numFmtId="0" fontId="10" fillId="0" borderId="0" xfId="108" applyFont="1" applyProtection="1">
      <alignment/>
      <protection/>
    </xf>
    <xf numFmtId="0" fontId="4" fillId="0" borderId="0" xfId="108" applyFont="1" applyProtection="1">
      <alignment/>
      <protection/>
    </xf>
    <xf numFmtId="0" fontId="105" fillId="0" borderId="0" xfId="108" applyFont="1" applyBorder="1" applyAlignment="1" applyProtection="1">
      <alignment/>
      <protection/>
    </xf>
    <xf numFmtId="0" fontId="10" fillId="0" borderId="0" xfId="108" applyFont="1" applyBorder="1" applyAlignment="1" applyProtection="1">
      <alignment/>
      <protection/>
    </xf>
    <xf numFmtId="203" fontId="10" fillId="0" borderId="0" xfId="108" applyNumberFormat="1" applyFont="1" applyBorder="1" applyAlignment="1" applyProtection="1">
      <alignment/>
      <protection/>
    </xf>
    <xf numFmtId="0" fontId="94" fillId="0" borderId="0" xfId="108" applyFont="1" applyBorder="1" applyAlignment="1" applyProtection="1">
      <alignment/>
      <protection/>
    </xf>
    <xf numFmtId="2" fontId="10" fillId="0" borderId="0" xfId="143" applyNumberFormat="1" applyFont="1" applyProtection="1">
      <alignment/>
      <protection/>
    </xf>
    <xf numFmtId="185" fontId="10" fillId="0" borderId="0" xfId="143" applyNumberFormat="1" applyFont="1" applyAlignment="1" applyProtection="1">
      <alignment/>
      <protection/>
    </xf>
    <xf numFmtId="185" fontId="11" fillId="0" borderId="0" xfId="143" applyNumberFormat="1" applyFont="1" applyAlignment="1" applyProtection="1">
      <alignment/>
      <protection/>
    </xf>
    <xf numFmtId="2" fontId="10" fillId="0" borderId="0" xfId="143" applyNumberFormat="1" applyFont="1" applyBorder="1" applyAlignment="1" applyProtection="1">
      <alignment horizontal="right"/>
      <protection/>
    </xf>
    <xf numFmtId="185" fontId="10" fillId="0" borderId="0" xfId="143" applyNumberFormat="1" applyFont="1" applyProtection="1">
      <alignment/>
      <protection/>
    </xf>
    <xf numFmtId="2" fontId="10" fillId="0" borderId="0" xfId="143" applyNumberFormat="1" applyFont="1" applyAlignment="1" applyProtection="1">
      <alignment horizontal="center"/>
      <protection/>
    </xf>
    <xf numFmtId="2" fontId="106" fillId="0" borderId="0" xfId="143" applyNumberFormat="1" applyFont="1" applyBorder="1" applyAlignment="1" applyProtection="1">
      <alignment/>
      <protection/>
    </xf>
    <xf numFmtId="2" fontId="95" fillId="0" borderId="0" xfId="143" applyNumberFormat="1" applyFont="1" applyBorder="1" applyProtection="1">
      <alignment/>
      <protection/>
    </xf>
    <xf numFmtId="2" fontId="94" fillId="0" borderId="0" xfId="143" applyNumberFormat="1" applyFont="1" applyBorder="1" applyProtection="1">
      <alignment/>
      <protection/>
    </xf>
    <xf numFmtId="2" fontId="95" fillId="0" borderId="0" xfId="143" applyNumberFormat="1" applyFont="1" applyProtection="1">
      <alignment/>
      <protection/>
    </xf>
    <xf numFmtId="1" fontId="10" fillId="0" borderId="0" xfId="143" applyNumberFormat="1" applyFont="1" applyProtection="1">
      <alignment/>
      <protection/>
    </xf>
    <xf numFmtId="2" fontId="94" fillId="0" borderId="0" xfId="143" applyNumberFormat="1" applyFont="1" applyAlignment="1" applyProtection="1">
      <alignment/>
      <protection/>
    </xf>
    <xf numFmtId="2" fontId="95" fillId="0" borderId="0" xfId="143" applyNumberFormat="1" applyFont="1" applyAlignment="1" applyProtection="1">
      <alignment/>
      <protection/>
    </xf>
    <xf numFmtId="0" fontId="11" fillId="0" borderId="0" xfId="108" applyFont="1" applyBorder="1" applyAlignment="1" applyProtection="1">
      <alignment/>
      <protection/>
    </xf>
    <xf numFmtId="203" fontId="11" fillId="0" borderId="0" xfId="108" applyNumberFormat="1" applyFont="1" applyBorder="1" applyAlignment="1" applyProtection="1">
      <alignment/>
      <protection/>
    </xf>
    <xf numFmtId="200" fontId="10" fillId="0" borderId="0" xfId="143" applyNumberFormat="1" applyFont="1" applyProtection="1">
      <alignment/>
      <protection/>
    </xf>
    <xf numFmtId="0" fontId="0" fillId="0" borderId="0" xfId="108" applyBorder="1" applyProtection="1">
      <alignment/>
      <protection/>
    </xf>
    <xf numFmtId="2" fontId="11" fillId="0" borderId="0" xfId="143" applyNumberFormat="1" applyFont="1" applyFill="1" applyProtection="1">
      <alignment/>
      <protection/>
    </xf>
    <xf numFmtId="2" fontId="10" fillId="0" borderId="0" xfId="143" applyNumberFormat="1" applyFont="1" applyFill="1" applyProtection="1">
      <alignment/>
      <protection/>
    </xf>
    <xf numFmtId="176" fontId="10" fillId="0" borderId="0" xfId="90" applyFont="1" applyFill="1" applyAlignment="1" applyProtection="1">
      <alignment/>
      <protection/>
    </xf>
    <xf numFmtId="183" fontId="102" fillId="0" borderId="0" xfId="143" applyNumberFormat="1" applyFont="1" applyFill="1" applyAlignment="1" applyProtection="1">
      <alignment/>
      <protection/>
    </xf>
    <xf numFmtId="183" fontId="97" fillId="0" borderId="0" xfId="143" applyNumberFormat="1" applyFont="1" applyFill="1" applyAlignment="1" applyProtection="1">
      <alignment/>
      <protection/>
    </xf>
    <xf numFmtId="183" fontId="102" fillId="0" borderId="0" xfId="143" applyNumberFormat="1" applyFont="1" applyAlignment="1" applyProtection="1">
      <alignment/>
      <protection/>
    </xf>
    <xf numFmtId="183" fontId="5" fillId="0" borderId="0" xfId="143" applyNumberFormat="1" applyFont="1" applyFill="1" applyAlignment="1" applyProtection="1">
      <alignment/>
      <protection/>
    </xf>
    <xf numFmtId="183" fontId="4" fillId="0" borderId="0" xfId="143" applyNumberFormat="1" applyFont="1" applyFill="1" applyAlignment="1" applyProtection="1">
      <alignment/>
      <protection/>
    </xf>
    <xf numFmtId="176" fontId="94" fillId="0" borderId="0" xfId="90" applyFont="1" applyFill="1" applyAlignment="1" applyProtection="1">
      <alignment/>
      <protection/>
    </xf>
    <xf numFmtId="2" fontId="10" fillId="0" borderId="0" xfId="143" applyNumberFormat="1" applyFont="1" applyFill="1" applyAlignment="1" applyProtection="1">
      <alignment horizontal="center"/>
      <protection/>
    </xf>
    <xf numFmtId="176" fontId="95" fillId="0" borderId="0" xfId="90" applyFont="1" applyFill="1" applyAlignment="1" applyProtection="1">
      <alignment/>
      <protection/>
    </xf>
    <xf numFmtId="176" fontId="11" fillId="0" borderId="0" xfId="90" applyFont="1" applyFill="1" applyAlignment="1" applyProtection="1">
      <alignment/>
      <protection/>
    </xf>
    <xf numFmtId="2" fontId="94" fillId="0" borderId="0" xfId="143" applyNumberFormat="1" applyFont="1" applyFill="1" applyProtection="1">
      <alignment/>
      <protection/>
    </xf>
    <xf numFmtId="2" fontId="94" fillId="0" borderId="0" xfId="143" applyNumberFormat="1" applyFont="1" applyFill="1" applyAlignment="1" applyProtection="1">
      <alignment/>
      <protection/>
    </xf>
    <xf numFmtId="2" fontId="11" fillId="0" borderId="0" xfId="143" applyNumberFormat="1" applyFont="1" applyFill="1" applyAlignment="1" applyProtection="1">
      <alignment horizontal="right"/>
      <protection/>
    </xf>
    <xf numFmtId="2" fontId="11" fillId="0" borderId="0" xfId="143" applyNumberFormat="1" applyFont="1" applyFill="1" applyAlignment="1" applyProtection="1">
      <alignment horizontal="right"/>
      <protection/>
    </xf>
    <xf numFmtId="2" fontId="10" fillId="0" borderId="0" xfId="143" applyNumberFormat="1" applyFont="1" applyFill="1" applyAlignment="1" applyProtection="1">
      <alignment horizontal="center"/>
      <protection/>
    </xf>
    <xf numFmtId="2" fontId="10" fillId="0" borderId="0" xfId="143" applyNumberFormat="1" applyFont="1" applyFill="1" applyAlignment="1" applyProtection="1">
      <alignment/>
      <protection/>
    </xf>
    <xf numFmtId="203" fontId="94" fillId="0" borderId="0" xfId="108" applyNumberFormat="1" applyFont="1" applyBorder="1" applyAlignment="1" applyProtection="1">
      <alignment/>
      <protection/>
    </xf>
    <xf numFmtId="2" fontId="12" fillId="0" borderId="0" xfId="143" applyNumberFormat="1" applyFont="1" applyFill="1" applyProtection="1">
      <alignment/>
      <protection/>
    </xf>
    <xf numFmtId="2" fontId="95" fillId="0" borderId="0" xfId="143" applyNumberFormat="1" applyFont="1" applyFill="1" applyProtection="1">
      <alignment/>
      <protection/>
    </xf>
    <xf numFmtId="2" fontId="94" fillId="0" borderId="0" xfId="143" applyNumberFormat="1" applyFont="1" applyProtection="1">
      <alignment/>
      <protection/>
    </xf>
    <xf numFmtId="0" fontId="34" fillId="0" borderId="0" xfId="108" applyFont="1" applyProtection="1">
      <alignment/>
      <protection/>
    </xf>
    <xf numFmtId="0" fontId="95" fillId="0" borderId="0" xfId="108" applyFont="1" applyBorder="1" applyAlignment="1" applyProtection="1">
      <alignment/>
      <protection/>
    </xf>
    <xf numFmtId="203" fontId="95" fillId="0" borderId="0" xfId="108" applyNumberFormat="1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53" xfId="0" applyBorder="1" applyAlignment="1" applyProtection="1">
      <alignment wrapText="1"/>
      <protection/>
    </xf>
    <xf numFmtId="203" fontId="0" fillId="0" borderId="0" xfId="0" applyNumberFormat="1" applyAlignment="1" applyProtection="1">
      <alignment/>
      <protection/>
    </xf>
    <xf numFmtId="203" fontId="0" fillId="0" borderId="7" xfId="0" applyNumberFormat="1" applyBorder="1" applyAlignment="1" applyProtection="1">
      <alignment horizontal="center"/>
      <protection/>
    </xf>
  </cellXfs>
  <cellStyles count="200">
    <cellStyle name="Normal" xfId="0"/>
    <cellStyle name="&#13;&#10;JournalTemplate=C:\COMFO\CTALK\JOURSTD.TPL&#13;&#10;LbStateAddress=3 3 0 251 1 89 2 311&#13;&#10;LbStateJou" xfId="15"/>
    <cellStyle name="20% - Ênfase1" xfId="16"/>
    <cellStyle name="20% - Ênfase1 100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Accent1" xfId="29"/>
    <cellStyle name="60% - Ênfase1" xfId="30"/>
    <cellStyle name="60% - Ênfase2" xfId="31"/>
    <cellStyle name="60% - Ênfase3" xfId="32"/>
    <cellStyle name="60% - Ênfase4" xfId="33"/>
    <cellStyle name="60% - Ênfase5" xfId="34"/>
    <cellStyle name="60% - Ênfase6" xfId="35"/>
    <cellStyle name="60% - Ênfase6 37" xfId="36"/>
    <cellStyle name="Accent1" xfId="37"/>
    <cellStyle name="Bom" xfId="38"/>
    <cellStyle name="Cálculo" xfId="39"/>
    <cellStyle name="Célula de Verificação" xfId="40"/>
    <cellStyle name="Célula Vinculada" xfId="41"/>
    <cellStyle name="Check Cell" xfId="42"/>
    <cellStyle name="Comma_Arauco Piping list" xfId="43"/>
    <cellStyle name="Comma0" xfId="44"/>
    <cellStyle name="CORES" xfId="45"/>
    <cellStyle name="Currency [0]_Arauco Piping list" xfId="46"/>
    <cellStyle name="Currency_Arauco Piping list" xfId="47"/>
    <cellStyle name="Currency0" xfId="48"/>
    <cellStyle name="Data" xfId="49"/>
    <cellStyle name="Date" xfId="50"/>
    <cellStyle name="Ênfase1" xfId="51"/>
    <cellStyle name="Ênfase2" xfId="52"/>
    <cellStyle name="Ênfase3" xfId="53"/>
    <cellStyle name="Ênfase4" xfId="54"/>
    <cellStyle name="Ênfase5" xfId="55"/>
    <cellStyle name="Ênfase6" xfId="56"/>
    <cellStyle name="Entrada" xfId="57"/>
    <cellStyle name="Euro" xfId="58"/>
    <cellStyle name="Excel Built-in Excel Built-in Excel Built-in Excel Built-in Excel Built-in Excel Built-in Excel Built-in Excel Built-in Separador de milhares 4" xfId="59"/>
    <cellStyle name="Excel Built-in Excel Built-in Excel Built-in Excel Built-in Excel Built-in Excel Built-in Excel Built-in Separador de milhares 4" xfId="60"/>
    <cellStyle name="Excel Built-in Normal" xfId="61"/>
    <cellStyle name="Excel Built-in Normal 1" xfId="62"/>
    <cellStyle name="Excel Built-in Normal 2" xfId="63"/>
    <cellStyle name="Excel Built-in Normal 3" xfId="64"/>
    <cellStyle name="Excel_BuiltIn_Comma" xfId="65"/>
    <cellStyle name="Fixed" xfId="66"/>
    <cellStyle name="Fixo" xfId="67"/>
    <cellStyle name="Followed Hyperlink" xfId="68"/>
    <cellStyle name="Good" xfId="69"/>
    <cellStyle name="Grey" xfId="70"/>
    <cellStyle name="HEADER" xfId="71"/>
    <cellStyle name="Heading" xfId="72"/>
    <cellStyle name="Heading 1" xfId="73"/>
    <cellStyle name="Heading 2" xfId="74"/>
    <cellStyle name="Heading1" xfId="75"/>
    <cellStyle name="Hyperlink" xfId="76"/>
    <cellStyle name="Hiperlink 2" xfId="77"/>
    <cellStyle name="Followed Hyperlink" xfId="78"/>
    <cellStyle name="Indefinido" xfId="79"/>
    <cellStyle name="Input" xfId="80"/>
    <cellStyle name="Input [yellow]" xfId="81"/>
    <cellStyle name="Linked Cell" xfId="82"/>
    <cellStyle name="material" xfId="83"/>
    <cellStyle name="Milliers [0]_after_discount" xfId="84"/>
    <cellStyle name="Milliers_after_discount" xfId="85"/>
    <cellStyle name="MINIPG" xfId="86"/>
    <cellStyle name="Model" xfId="87"/>
    <cellStyle name="Currency" xfId="88"/>
    <cellStyle name="Currency [0]" xfId="89"/>
    <cellStyle name="Moeda 2" xfId="90"/>
    <cellStyle name="Moeda 3" xfId="91"/>
    <cellStyle name="Moeda 4" xfId="92"/>
    <cellStyle name="Monétaire [0]_after_discount" xfId="93"/>
    <cellStyle name="Monétaire_after_discount" xfId="94"/>
    <cellStyle name="Neutral" xfId="95"/>
    <cellStyle name="Neutro" xfId="96"/>
    <cellStyle name="Normal - Style1" xfId="97"/>
    <cellStyle name="Normal 10" xfId="98"/>
    <cellStyle name="Normal 11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19" xfId="107"/>
    <cellStyle name="Normal 2" xfId="108"/>
    <cellStyle name="Normal 2 2" xfId="109"/>
    <cellStyle name="Normal 20" xfId="110"/>
    <cellStyle name="Normal 21" xfId="111"/>
    <cellStyle name="Normal 22" xfId="112"/>
    <cellStyle name="Normal 23" xfId="113"/>
    <cellStyle name="Normal 24" xfId="114"/>
    <cellStyle name="Normal 25" xfId="115"/>
    <cellStyle name="Normal 26" xfId="116"/>
    <cellStyle name="Normal 27" xfId="117"/>
    <cellStyle name="Normal 28" xfId="118"/>
    <cellStyle name="Normal 29" xfId="119"/>
    <cellStyle name="Normal 3" xfId="120"/>
    <cellStyle name="Normal 3 2" xfId="121"/>
    <cellStyle name="Normal 3 3" xfId="122"/>
    <cellStyle name="Normal 3 4" xfId="123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4" xfId="131"/>
    <cellStyle name="Normal 5" xfId="132"/>
    <cellStyle name="Normal 5 2" xfId="133"/>
    <cellStyle name="Normal 6" xfId="134"/>
    <cellStyle name="Normal 6 2" xfId="135"/>
    <cellStyle name="Normal 6 2 2" xfId="136"/>
    <cellStyle name="Normal 6 3" xfId="137"/>
    <cellStyle name="Normal 7" xfId="138"/>
    <cellStyle name="Normal 7 2" xfId="139"/>
    <cellStyle name="Normal 8" xfId="140"/>
    <cellStyle name="Normal 8 2" xfId="141"/>
    <cellStyle name="Normal 9" xfId="142"/>
    <cellStyle name="Normal_Plan1" xfId="143"/>
    <cellStyle name="Normal1" xfId="144"/>
    <cellStyle name="Normal2" xfId="145"/>
    <cellStyle name="Normal3" xfId="146"/>
    <cellStyle name="Nota" xfId="147"/>
    <cellStyle name="Note" xfId="148"/>
    <cellStyle name="Œ…‹æØ‚è [0.00]_COST_SUM" xfId="149"/>
    <cellStyle name="Œ…‹æØ‚è_COST_SUM" xfId="150"/>
    <cellStyle name="Percent [2]" xfId="151"/>
    <cellStyle name="Percent_Sheet1" xfId="152"/>
    <cellStyle name="Percentual" xfId="153"/>
    <cellStyle name="Ponto" xfId="154"/>
    <cellStyle name="Percent" xfId="155"/>
    <cellStyle name="Porcentagem 2" xfId="156"/>
    <cellStyle name="Porcentagem 2 2" xfId="157"/>
    <cellStyle name="Porcentagem 3" xfId="158"/>
    <cellStyle name="Porcentagem 3 2" xfId="159"/>
    <cellStyle name="Porcentagem 4" xfId="160"/>
    <cellStyle name="Porcentagem 4 2" xfId="161"/>
    <cellStyle name="Porcentagem 5" xfId="162"/>
    <cellStyle name="Porcentagem 5 2" xfId="163"/>
    <cellStyle name="Porcentagem 6" xfId="164"/>
    <cellStyle name="Result" xfId="165"/>
    <cellStyle name="Result2" xfId="166"/>
    <cellStyle name="Ruim" xfId="167"/>
    <cellStyle name="Saída" xfId="168"/>
    <cellStyle name="Sep. milhar [0]" xfId="169"/>
    <cellStyle name="Separador de m" xfId="170"/>
    <cellStyle name="Comma [0]" xfId="171"/>
    <cellStyle name="Separador de milhares 2" xfId="172"/>
    <cellStyle name="Separador de milhares 2 2" xfId="173"/>
    <cellStyle name="Separador de milhares 3" xfId="174"/>
    <cellStyle name="Separador de milhares 3 2" xfId="175"/>
    <cellStyle name="Separador de milhares 4" xfId="176"/>
    <cellStyle name="Separador de milhares 5" xfId="177"/>
    <cellStyle name="Separador de milhares 6" xfId="178"/>
    <cellStyle name="Separador de milhares 6 2" xfId="179"/>
    <cellStyle name="Sepavador de milhares [0]_Pasta2" xfId="180"/>
    <cellStyle name="Standard_RP100_01 (metr.)" xfId="181"/>
    <cellStyle name="subhead" xfId="182"/>
    <cellStyle name="SUBTIT" xfId="183"/>
    <cellStyle name="SUBTIT 2" xfId="184"/>
    <cellStyle name="Texto de Aviso" xfId="185"/>
    <cellStyle name="Texto Explicativo" xfId="186"/>
    <cellStyle name="Título" xfId="187"/>
    <cellStyle name="Título 1" xfId="188"/>
    <cellStyle name="Título 1 1" xfId="189"/>
    <cellStyle name="Título 2" xfId="190"/>
    <cellStyle name="Título 3" xfId="191"/>
    <cellStyle name="Título 4" xfId="192"/>
    <cellStyle name="Título 5" xfId="193"/>
    <cellStyle name="Titulo1" xfId="194"/>
    <cellStyle name="Titulo2" xfId="195"/>
    <cellStyle name="Total" xfId="196"/>
    <cellStyle name="Comma" xfId="197"/>
    <cellStyle name="Vírgula 10" xfId="198"/>
    <cellStyle name="Vírgula 11" xfId="199"/>
    <cellStyle name="Vírgula 2" xfId="200"/>
    <cellStyle name="Vírgula 2 2" xfId="201"/>
    <cellStyle name="Vírgula 2 3" xfId="202"/>
    <cellStyle name="Vírgula 3" xfId="203"/>
    <cellStyle name="Vírgula 3 2" xfId="204"/>
    <cellStyle name="Vírgula 4" xfId="205"/>
    <cellStyle name="Vírgula 5" xfId="206"/>
    <cellStyle name="Vírgula 5 2" xfId="207"/>
    <cellStyle name="Vírgula 6" xfId="208"/>
    <cellStyle name="Vírgula 6 2" xfId="209"/>
    <cellStyle name="Vírgula 7" xfId="210"/>
    <cellStyle name="Vírgula 8" xfId="211"/>
    <cellStyle name="Vírgula 9" xfId="212"/>
    <cellStyle name="Warning Text" xfId="213"/>
  </cellStyles>
  <dxfs count="9"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PI%202013\MUNICIPIOS\TOCANTINS\Documents%20and%20Settings\xxx\Desktop\1%20planilha%20ruas%20grupo%206%20com%20calc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rojetos\Meus%20documentos\Planilhas\OR&#199;AMENTO%202.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xx\Desktop\1%20planilha%20ruas%20grupo%206%20com%20calca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eus%20documentos\Downloads\crono%20e%20qci%20glob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&#225;rio\Desktop\VOLPI%20-%20arquivos\TRABALHO%20THIAGO%20-%202013-08\REVIS&#195;O%20-%20PAC%202%20-%20Cal&#231;amento%20Poli&#233;drico%20-%20Ub&#225;%20-%20AGO-13\PAC%202%20-%20QCI%20GLOBAL_REVIS&#195;O%20AGO-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_BIBLIOTECA%20VOLPI%20(atualizado%2003-07-18)\MODELOS%20DE%20DOCUMENTOS%20T&#201;CNICOS\4-PLANILHAS\_Modelo_PLANILHA-Estado%20e%20RP_02-04-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C03\Documents\Volpi\2020\Pirauba\1066.763-21-2019_MTUR_Pavimenta&#231;&#227;o%20de%20Acesso%20a%20Pra&#231;a%20Matriz-20201007T134221Z-001\2020\DOC.%20T&#201;CNICA%20AGOSTO-20\PLANILHA_1066.763-21-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C03\Downloads\PLANILHA%20EMPRE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OLPI\LIBERDADE\PAVIMENTA&#199;&#195;O%20LIBERDADE\PLANILHA%20M&#218;LTIP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CRON."/>
      <sheetName val="Q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COMPOS."/>
      <sheetName val="ORÇAMENTO"/>
      <sheetName val="CONCRETO FUNDAÇÃO"/>
      <sheetName val="CONCRETO ESTRUTURA"/>
      <sheetName val="PARETO  |  ABC"/>
      <sheetName val="GRÁFICO"/>
    </sheetNames>
    <sheetDataSet>
      <sheetData sheetId="0">
        <row r="8">
          <cell r="G8">
            <v>2.89</v>
          </cell>
        </row>
        <row r="11">
          <cell r="B11" t="str">
            <v>  Pedreiro de acabamento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CRON."/>
      <sheetName val="Q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ono 2"/>
      <sheetName val="crono 1"/>
      <sheetName val="Q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sfalto"/>
      <sheetName val="Calçamento alguns bairros"/>
      <sheetName val="MEMORIA POLIÉDRICO"/>
      <sheetName val="QCI GER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SINAPI"/>
      <sheetName val="Memória"/>
      <sheetName val="Cronogram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4">
          <cell r="O4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EMPRESA"/>
      <sheetName val="CRONOGRAMA EMPRESA"/>
      <sheetName val="CRONO PLE"/>
      <sheetName val="EVENTOGRAMA"/>
      <sheetName val="Banco de Dad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showGridLines="0" showZeros="0" tabSelected="1" view="pageBreakPreview" zoomScaleSheetLayoutView="100" zoomScalePageLayoutView="0" workbookViewId="0" topLeftCell="A1">
      <selection activeCell="G85" sqref="G85:G89"/>
    </sheetView>
  </sheetViews>
  <sheetFormatPr defaultColWidth="9.140625" defaultRowHeight="12.75"/>
  <cols>
    <col min="1" max="1" width="11.421875" style="238" customWidth="1"/>
    <col min="2" max="2" width="10.7109375" style="238" customWidth="1"/>
    <col min="3" max="3" width="14.28125" style="238" customWidth="1"/>
    <col min="4" max="4" width="45.7109375" style="248" customWidth="1"/>
    <col min="5" max="5" width="6.57421875" style="238" customWidth="1"/>
    <col min="6" max="6" width="10.7109375" style="238" customWidth="1"/>
    <col min="7" max="7" width="10.421875" style="238" bestFit="1" customWidth="1"/>
    <col min="8" max="8" width="11.7109375" style="238" customWidth="1"/>
    <col min="9" max="9" width="15.28125" style="238" customWidth="1"/>
    <col min="10" max="10" width="18.421875" style="238" customWidth="1"/>
    <col min="11" max="11" width="14.28125" style="238" bestFit="1" customWidth="1"/>
    <col min="12" max="12" width="17.57421875" style="238" customWidth="1"/>
    <col min="13" max="13" width="16.421875" style="238" customWidth="1"/>
    <col min="14" max="16384" width="9.140625" style="238" customWidth="1"/>
  </cols>
  <sheetData>
    <row r="1" spans="1:9" ht="90" customHeight="1" thickBot="1">
      <c r="A1" s="173" t="s">
        <v>65</v>
      </c>
      <c r="B1" s="173"/>
      <c r="C1" s="173"/>
      <c r="D1" s="173"/>
      <c r="E1" s="173"/>
      <c r="F1" s="173"/>
      <c r="G1" s="173"/>
      <c r="H1" s="173"/>
      <c r="I1" s="173"/>
    </row>
    <row r="2" spans="1:9" ht="18" customHeight="1" thickBot="1">
      <c r="A2" s="161" t="s">
        <v>2</v>
      </c>
      <c r="B2" s="162"/>
      <c r="C2" s="162"/>
      <c r="D2" s="162"/>
      <c r="E2" s="162"/>
      <c r="F2" s="162"/>
      <c r="G2" s="162"/>
      <c r="H2" s="162"/>
      <c r="I2" s="163"/>
    </row>
    <row r="3" spans="1:9" ht="15" customHeight="1">
      <c r="A3" s="14" t="s">
        <v>26</v>
      </c>
      <c r="B3" s="119" t="s">
        <v>89</v>
      </c>
      <c r="C3" s="119"/>
      <c r="D3" s="119"/>
      <c r="E3" s="64"/>
      <c r="F3" s="15" t="s">
        <v>38</v>
      </c>
      <c r="G3" s="164" t="s">
        <v>90</v>
      </c>
      <c r="H3" s="164"/>
      <c r="I3" s="165"/>
    </row>
    <row r="4" spans="1:9" ht="15" customHeight="1">
      <c r="A4" s="184" t="s">
        <v>37</v>
      </c>
      <c r="B4" s="186" t="s">
        <v>92</v>
      </c>
      <c r="C4" s="186"/>
      <c r="D4" s="186"/>
      <c r="E4" s="187"/>
      <c r="F4" s="158" t="s">
        <v>56</v>
      </c>
      <c r="G4" s="159"/>
      <c r="H4" s="159" t="s">
        <v>91</v>
      </c>
      <c r="I4" s="160"/>
    </row>
    <row r="5" spans="1:9" ht="15" customHeight="1">
      <c r="A5" s="185"/>
      <c r="B5" s="188"/>
      <c r="C5" s="188"/>
      <c r="D5" s="188"/>
      <c r="E5" s="189"/>
      <c r="F5" s="158" t="s">
        <v>27</v>
      </c>
      <c r="G5" s="159"/>
      <c r="H5" s="171">
        <f ca="1">TODAY()</f>
        <v>44397</v>
      </c>
      <c r="I5" s="172"/>
    </row>
    <row r="6" spans="1:9" ht="28.5" customHeight="1">
      <c r="A6" s="16" t="s">
        <v>9</v>
      </c>
      <c r="B6" s="175" t="s">
        <v>93</v>
      </c>
      <c r="C6" s="175"/>
      <c r="D6" s="175"/>
      <c r="E6" s="176"/>
      <c r="F6" s="158" t="s">
        <v>28</v>
      </c>
      <c r="G6" s="159"/>
      <c r="H6" s="166" t="s">
        <v>95</v>
      </c>
      <c r="I6" s="167"/>
    </row>
    <row r="7" spans="1:9" ht="15" customHeight="1">
      <c r="A7" s="168" t="s">
        <v>29</v>
      </c>
      <c r="B7" s="169"/>
      <c r="C7" s="169"/>
      <c r="D7" s="169"/>
      <c r="E7" s="170"/>
      <c r="F7" s="158" t="s">
        <v>6</v>
      </c>
      <c r="G7" s="159"/>
      <c r="H7" s="159"/>
      <c r="I7" s="160"/>
    </row>
    <row r="8" spans="1:9" ht="30" customHeight="1">
      <c r="A8" s="174" t="s">
        <v>94</v>
      </c>
      <c r="B8" s="175"/>
      <c r="C8" s="175"/>
      <c r="D8" s="175"/>
      <c r="E8" s="176"/>
      <c r="F8" s="177" t="s">
        <v>30</v>
      </c>
      <c r="G8" s="179" t="s">
        <v>4</v>
      </c>
      <c r="H8" s="118" t="s">
        <v>31</v>
      </c>
      <c r="I8" s="17" t="s">
        <v>13</v>
      </c>
    </row>
    <row r="9" spans="1:9" ht="15" customHeight="1" thickBot="1">
      <c r="A9" s="181" t="s">
        <v>96</v>
      </c>
      <c r="B9" s="182"/>
      <c r="C9" s="182"/>
      <c r="D9" s="182"/>
      <c r="E9" s="183"/>
      <c r="F9" s="178"/>
      <c r="G9" s="180"/>
      <c r="H9" s="18" t="s">
        <v>12</v>
      </c>
      <c r="I9" s="46">
        <v>0.2138</v>
      </c>
    </row>
    <row r="10" spans="1:9" ht="39" customHeight="1" thickBot="1">
      <c r="A10" s="19" t="s">
        <v>0</v>
      </c>
      <c r="B10" s="20" t="s">
        <v>3</v>
      </c>
      <c r="C10" s="20" t="s">
        <v>57</v>
      </c>
      <c r="D10" s="20" t="s">
        <v>1</v>
      </c>
      <c r="E10" s="20" t="s">
        <v>8</v>
      </c>
      <c r="F10" s="20" t="s">
        <v>40</v>
      </c>
      <c r="G10" s="21" t="s">
        <v>11</v>
      </c>
      <c r="H10" s="21" t="s">
        <v>14</v>
      </c>
      <c r="I10" s="22" t="s">
        <v>5</v>
      </c>
    </row>
    <row r="11" spans="1:9" ht="14.25" thickBot="1">
      <c r="A11" s="23">
        <v>1</v>
      </c>
      <c r="B11" s="24"/>
      <c r="C11" s="24"/>
      <c r="D11" s="125" t="s">
        <v>97</v>
      </c>
      <c r="E11" s="24"/>
      <c r="F11" s="24"/>
      <c r="G11" s="26"/>
      <c r="H11" s="26"/>
      <c r="I11" s="27">
        <f>I12+I41+I67</f>
        <v>0</v>
      </c>
    </row>
    <row r="12" spans="1:9" ht="13.5" thickBot="1">
      <c r="A12" s="23" t="s">
        <v>7</v>
      </c>
      <c r="B12" s="24"/>
      <c r="C12" s="24"/>
      <c r="D12" s="25" t="s">
        <v>163</v>
      </c>
      <c r="E12" s="24"/>
      <c r="F12" s="24"/>
      <c r="G12" s="26"/>
      <c r="H12" s="26"/>
      <c r="I12" s="27">
        <f>ROUND(I13+I15+I26+I33,2)</f>
        <v>0</v>
      </c>
    </row>
    <row r="13" spans="1:9" ht="13.5" thickBot="1">
      <c r="A13" s="28" t="s">
        <v>39</v>
      </c>
      <c r="B13" s="29"/>
      <c r="C13" s="29"/>
      <c r="D13" s="30" t="s">
        <v>67</v>
      </c>
      <c r="E13" s="44"/>
      <c r="F13" s="45"/>
      <c r="G13" s="45"/>
      <c r="H13" s="45"/>
      <c r="I13" s="31">
        <f>SUM(I14)</f>
        <v>0</v>
      </c>
    </row>
    <row r="14" spans="1:9" ht="13.5" thickBot="1">
      <c r="A14" s="32" t="s">
        <v>98</v>
      </c>
      <c r="B14" s="67" t="s">
        <v>68</v>
      </c>
      <c r="C14" s="33" t="s">
        <v>62</v>
      </c>
      <c r="D14" s="66" t="s">
        <v>69</v>
      </c>
      <c r="E14" s="33" t="s">
        <v>32</v>
      </c>
      <c r="F14" s="33">
        <v>1</v>
      </c>
      <c r="G14" s="71"/>
      <c r="H14" s="34">
        <f aca="true" t="shared" si="0" ref="H14:H22">ROUND(G14+(G14*$I$9),2)</f>
        <v>0</v>
      </c>
      <c r="I14" s="35">
        <f aca="true" t="shared" si="1" ref="I14:I20">ROUND(F14*H14,2)</f>
        <v>0</v>
      </c>
    </row>
    <row r="15" spans="1:9" ht="13.5" thickBot="1">
      <c r="A15" s="28" t="s">
        <v>143</v>
      </c>
      <c r="B15" s="29"/>
      <c r="C15" s="29"/>
      <c r="D15" s="30" t="s">
        <v>99</v>
      </c>
      <c r="E15" s="44"/>
      <c r="F15" s="45"/>
      <c r="G15" s="45">
        <v>0</v>
      </c>
      <c r="H15" s="99"/>
      <c r="I15" s="31">
        <f>SUM(I16:I25)</f>
        <v>0</v>
      </c>
    </row>
    <row r="16" spans="1:9" ht="21">
      <c r="A16" s="32" t="s">
        <v>108</v>
      </c>
      <c r="B16" s="81" t="s">
        <v>100</v>
      </c>
      <c r="C16" s="33" t="s">
        <v>64</v>
      </c>
      <c r="D16" s="66" t="s">
        <v>118</v>
      </c>
      <c r="E16" s="33" t="s">
        <v>33</v>
      </c>
      <c r="F16" s="33">
        <v>227.25</v>
      </c>
      <c r="G16" s="71"/>
      <c r="H16" s="34">
        <f t="shared" si="0"/>
        <v>0</v>
      </c>
      <c r="I16" s="35">
        <f t="shared" si="1"/>
        <v>0</v>
      </c>
    </row>
    <row r="17" spans="1:9" ht="21">
      <c r="A17" s="32" t="s">
        <v>109</v>
      </c>
      <c r="B17" s="79" t="s">
        <v>101</v>
      </c>
      <c r="C17" s="33" t="s">
        <v>59</v>
      </c>
      <c r="D17" s="66" t="s">
        <v>119</v>
      </c>
      <c r="E17" s="33" t="s">
        <v>32</v>
      </c>
      <c r="F17" s="37">
        <v>151.5</v>
      </c>
      <c r="G17" s="71"/>
      <c r="H17" s="34">
        <f t="shared" si="0"/>
        <v>0</v>
      </c>
      <c r="I17" s="38">
        <f t="shared" si="1"/>
        <v>0</v>
      </c>
    </row>
    <row r="18" spans="1:9" ht="12.75">
      <c r="A18" s="32" t="s">
        <v>110</v>
      </c>
      <c r="B18" s="79" t="s">
        <v>102</v>
      </c>
      <c r="C18" s="33" t="s">
        <v>64</v>
      </c>
      <c r="D18" s="66" t="s">
        <v>120</v>
      </c>
      <c r="E18" s="33" t="s">
        <v>33</v>
      </c>
      <c r="F18" s="37">
        <v>15.15</v>
      </c>
      <c r="G18" s="71"/>
      <c r="H18" s="34">
        <f t="shared" si="0"/>
        <v>0</v>
      </c>
      <c r="I18" s="38">
        <f t="shared" si="1"/>
        <v>0</v>
      </c>
    </row>
    <row r="19" spans="1:9" ht="42.75">
      <c r="A19" s="32" t="s">
        <v>111</v>
      </c>
      <c r="B19" s="68" t="s">
        <v>103</v>
      </c>
      <c r="C19" s="33" t="s">
        <v>59</v>
      </c>
      <c r="D19" s="66" t="s">
        <v>121</v>
      </c>
      <c r="E19" s="33" t="s">
        <v>34</v>
      </c>
      <c r="F19" s="37">
        <v>53.6</v>
      </c>
      <c r="G19" s="71"/>
      <c r="H19" s="34">
        <f t="shared" si="0"/>
        <v>0</v>
      </c>
      <c r="I19" s="38">
        <f t="shared" si="1"/>
        <v>0</v>
      </c>
    </row>
    <row r="20" spans="1:9" ht="42.75">
      <c r="A20" s="32" t="s">
        <v>112</v>
      </c>
      <c r="B20" s="68" t="s">
        <v>104</v>
      </c>
      <c r="C20" s="33" t="s">
        <v>59</v>
      </c>
      <c r="D20" s="66" t="s">
        <v>122</v>
      </c>
      <c r="E20" s="33" t="s">
        <v>34</v>
      </c>
      <c r="F20" s="37">
        <v>93.87</v>
      </c>
      <c r="G20" s="71"/>
      <c r="H20" s="34">
        <f t="shared" si="0"/>
        <v>0</v>
      </c>
      <c r="I20" s="38">
        <f t="shared" si="1"/>
        <v>0</v>
      </c>
    </row>
    <row r="21" spans="1:9" ht="21">
      <c r="A21" s="32" t="s">
        <v>113</v>
      </c>
      <c r="B21" s="68" t="s">
        <v>85</v>
      </c>
      <c r="C21" s="33" t="s">
        <v>59</v>
      </c>
      <c r="D21" s="66" t="s">
        <v>42</v>
      </c>
      <c r="E21" s="33" t="s">
        <v>33</v>
      </c>
      <c r="F21" s="37">
        <v>178.84</v>
      </c>
      <c r="G21" s="71"/>
      <c r="H21" s="34">
        <f t="shared" si="0"/>
        <v>0</v>
      </c>
      <c r="I21" s="38">
        <f>ROUND(F21*H21,2)</f>
        <v>0</v>
      </c>
    </row>
    <row r="22" spans="1:9" ht="42.75">
      <c r="A22" s="32" t="s">
        <v>114</v>
      </c>
      <c r="B22" s="68" t="s">
        <v>84</v>
      </c>
      <c r="C22" s="33" t="s">
        <v>62</v>
      </c>
      <c r="D22" s="66" t="s">
        <v>123</v>
      </c>
      <c r="E22" s="33" t="s">
        <v>35</v>
      </c>
      <c r="F22" s="37">
        <v>10</v>
      </c>
      <c r="G22" s="71"/>
      <c r="H22" s="34">
        <f t="shared" si="0"/>
        <v>0</v>
      </c>
      <c r="I22" s="38">
        <f>ROUND(F22*H22,2)</f>
        <v>0</v>
      </c>
    </row>
    <row r="23" spans="1:9" ht="21">
      <c r="A23" s="32" t="s">
        <v>115</v>
      </c>
      <c r="B23" s="67" t="s">
        <v>105</v>
      </c>
      <c r="C23" s="33" t="s">
        <v>64</v>
      </c>
      <c r="D23" s="66" t="s">
        <v>124</v>
      </c>
      <c r="E23" s="33" t="s">
        <v>83</v>
      </c>
      <c r="F23" s="33">
        <v>5</v>
      </c>
      <c r="G23" s="71"/>
      <c r="H23" s="34">
        <f>ROUND(G23+(G23*$I$9),2)</f>
        <v>0</v>
      </c>
      <c r="I23" s="35">
        <f>ROUND(F23*H23,2)</f>
        <v>0</v>
      </c>
    </row>
    <row r="24" spans="1:9" ht="32.25">
      <c r="A24" s="32" t="s">
        <v>116</v>
      </c>
      <c r="B24" s="67" t="s">
        <v>70</v>
      </c>
      <c r="C24" s="33" t="s">
        <v>62</v>
      </c>
      <c r="D24" s="66" t="s">
        <v>125</v>
      </c>
      <c r="E24" s="33" t="s">
        <v>35</v>
      </c>
      <c r="F24" s="33">
        <v>1</v>
      </c>
      <c r="G24" s="71"/>
      <c r="H24" s="34">
        <f>ROUND(G24+(G24*$I$9),2)</f>
        <v>0</v>
      </c>
      <c r="I24" s="35">
        <f>ROUND(F24*H24,2)</f>
        <v>0</v>
      </c>
    </row>
    <row r="25" spans="1:9" ht="33" thickBot="1">
      <c r="A25" s="32" t="s">
        <v>117</v>
      </c>
      <c r="B25" s="67" t="s">
        <v>106</v>
      </c>
      <c r="C25" s="33" t="s">
        <v>59</v>
      </c>
      <c r="D25" s="66" t="s">
        <v>126</v>
      </c>
      <c r="E25" s="33" t="s">
        <v>10</v>
      </c>
      <c r="F25" s="33">
        <v>48.41</v>
      </c>
      <c r="G25" s="71"/>
      <c r="H25" s="34">
        <f>ROUND(G25+(G25*$I$9),2)</f>
        <v>0</v>
      </c>
      <c r="I25" s="35">
        <f>ROUND(F25*H25,2)</f>
        <v>0</v>
      </c>
    </row>
    <row r="26" spans="1:9" s="239" customFormat="1" ht="12.75" customHeight="1" thickBot="1">
      <c r="A26" s="97" t="s">
        <v>142</v>
      </c>
      <c r="B26" s="29"/>
      <c r="C26" s="29"/>
      <c r="D26" s="30" t="s">
        <v>141</v>
      </c>
      <c r="E26" s="44"/>
      <c r="F26" s="45"/>
      <c r="G26" s="45"/>
      <c r="H26" s="45"/>
      <c r="I26" s="31">
        <f>SUM(I27:I32)</f>
        <v>0</v>
      </c>
    </row>
    <row r="27" spans="1:9" s="239" customFormat="1" ht="21">
      <c r="A27" s="98" t="s">
        <v>127</v>
      </c>
      <c r="B27" s="80" t="s">
        <v>133</v>
      </c>
      <c r="C27" s="33" t="s">
        <v>64</v>
      </c>
      <c r="D27" s="66" t="s">
        <v>137</v>
      </c>
      <c r="E27" s="33" t="s">
        <v>32</v>
      </c>
      <c r="F27" s="39">
        <v>884.32</v>
      </c>
      <c r="G27" s="71"/>
      <c r="H27" s="34">
        <f>ROUND(G27+(G27*$I$9),2)</f>
        <v>0</v>
      </c>
      <c r="I27" s="35">
        <f>ROUND(F27*H27,2)</f>
        <v>0</v>
      </c>
    </row>
    <row r="28" spans="1:9" s="239" customFormat="1" ht="75">
      <c r="A28" s="40" t="s">
        <v>128</v>
      </c>
      <c r="B28" s="36" t="s">
        <v>134</v>
      </c>
      <c r="C28" s="33" t="s">
        <v>64</v>
      </c>
      <c r="D28" s="66" t="s">
        <v>138</v>
      </c>
      <c r="E28" s="33" t="s">
        <v>33</v>
      </c>
      <c r="F28" s="41">
        <v>60.36</v>
      </c>
      <c r="G28" s="71"/>
      <c r="H28" s="34">
        <f aca="true" t="shared" si="2" ref="H28:H35">ROUND(G28+(G28*$I$9),2)</f>
        <v>0</v>
      </c>
      <c r="I28" s="42">
        <f aca="true" t="shared" si="3" ref="I28:I35">ROUND(F28*H28,2)</f>
        <v>0</v>
      </c>
    </row>
    <row r="29" spans="1:9" s="239" customFormat="1" ht="21">
      <c r="A29" s="40" t="s">
        <v>129</v>
      </c>
      <c r="B29" s="36" t="s">
        <v>135</v>
      </c>
      <c r="C29" s="33" t="s">
        <v>64</v>
      </c>
      <c r="D29" s="66" t="s">
        <v>139</v>
      </c>
      <c r="E29" s="33" t="s">
        <v>44</v>
      </c>
      <c r="F29" s="41">
        <v>7415.11</v>
      </c>
      <c r="G29" s="71"/>
      <c r="H29" s="34">
        <f t="shared" si="2"/>
        <v>0</v>
      </c>
      <c r="I29" s="42">
        <f t="shared" si="3"/>
        <v>0</v>
      </c>
    </row>
    <row r="30" spans="1:9" s="239" customFormat="1" ht="32.25">
      <c r="A30" s="40" t="s">
        <v>130</v>
      </c>
      <c r="B30" s="68" t="s">
        <v>136</v>
      </c>
      <c r="C30" s="33" t="s">
        <v>64</v>
      </c>
      <c r="D30" s="66" t="s">
        <v>140</v>
      </c>
      <c r="E30" s="33" t="s">
        <v>32</v>
      </c>
      <c r="F30" s="41">
        <v>603.64</v>
      </c>
      <c r="G30" s="71"/>
      <c r="H30" s="34">
        <f t="shared" si="2"/>
        <v>0</v>
      </c>
      <c r="I30" s="42">
        <f t="shared" si="3"/>
        <v>0</v>
      </c>
    </row>
    <row r="31" spans="1:9" s="239" customFormat="1" ht="54">
      <c r="A31" s="40" t="s">
        <v>131</v>
      </c>
      <c r="B31" s="68" t="s">
        <v>86</v>
      </c>
      <c r="C31" s="33" t="s">
        <v>59</v>
      </c>
      <c r="D31" s="66" t="s">
        <v>60</v>
      </c>
      <c r="E31" s="33" t="s">
        <v>34</v>
      </c>
      <c r="F31" s="41">
        <v>187.6</v>
      </c>
      <c r="G31" s="71"/>
      <c r="H31" s="34">
        <f t="shared" si="2"/>
        <v>0</v>
      </c>
      <c r="I31" s="42">
        <f t="shared" si="3"/>
        <v>0</v>
      </c>
    </row>
    <row r="32" spans="1:9" s="239" customFormat="1" ht="33" thickBot="1">
      <c r="A32" s="40" t="s">
        <v>132</v>
      </c>
      <c r="B32" s="68" t="s">
        <v>87</v>
      </c>
      <c r="C32" s="33" t="s">
        <v>59</v>
      </c>
      <c r="D32" s="66" t="s">
        <v>61</v>
      </c>
      <c r="E32" s="33" t="s">
        <v>34</v>
      </c>
      <c r="F32" s="41">
        <v>156.05</v>
      </c>
      <c r="G32" s="71"/>
      <c r="H32" s="34">
        <f>ROUND(G32+(G32*$I$9),2)</f>
        <v>0</v>
      </c>
      <c r="I32" s="42">
        <f>ROUND(F32*H32,2)</f>
        <v>0</v>
      </c>
    </row>
    <row r="33" spans="1:9" s="239" customFormat="1" ht="13.5" thickBot="1">
      <c r="A33" s="28" t="s">
        <v>144</v>
      </c>
      <c r="B33" s="29"/>
      <c r="C33" s="29"/>
      <c r="D33" s="30" t="s">
        <v>162</v>
      </c>
      <c r="E33" s="44"/>
      <c r="F33" s="45"/>
      <c r="G33" s="45"/>
      <c r="H33" s="45"/>
      <c r="I33" s="31">
        <f>SUM(I34:I40)</f>
        <v>0</v>
      </c>
    </row>
    <row r="34" spans="1:9" s="239" customFormat="1" ht="32.25">
      <c r="A34" s="40" t="s">
        <v>145</v>
      </c>
      <c r="B34" s="68" t="s">
        <v>152</v>
      </c>
      <c r="C34" s="33" t="s">
        <v>59</v>
      </c>
      <c r="D34" s="66" t="s">
        <v>155</v>
      </c>
      <c r="E34" s="33" t="s">
        <v>33</v>
      </c>
      <c r="F34" s="41">
        <v>18.82</v>
      </c>
      <c r="G34" s="71"/>
      <c r="H34" s="34">
        <f t="shared" si="2"/>
        <v>0</v>
      </c>
      <c r="I34" s="42">
        <f t="shared" si="3"/>
        <v>0</v>
      </c>
    </row>
    <row r="35" spans="1:9" s="239" customFormat="1" ht="21">
      <c r="A35" s="40" t="s">
        <v>146</v>
      </c>
      <c r="B35" s="68" t="s">
        <v>153</v>
      </c>
      <c r="C35" s="33" t="s">
        <v>58</v>
      </c>
      <c r="D35" s="66" t="s">
        <v>156</v>
      </c>
      <c r="E35" s="33" t="s">
        <v>157</v>
      </c>
      <c r="F35" s="41">
        <v>2</v>
      </c>
      <c r="G35" s="71"/>
      <c r="H35" s="34">
        <f t="shared" si="2"/>
        <v>0</v>
      </c>
      <c r="I35" s="42">
        <f t="shared" si="3"/>
        <v>0</v>
      </c>
    </row>
    <row r="36" spans="1:9" s="239" customFormat="1" ht="32.25">
      <c r="A36" s="40" t="s">
        <v>147</v>
      </c>
      <c r="B36" s="68" t="s">
        <v>107</v>
      </c>
      <c r="C36" s="33" t="s">
        <v>62</v>
      </c>
      <c r="D36" s="66" t="s">
        <v>158</v>
      </c>
      <c r="E36" s="33" t="s">
        <v>35</v>
      </c>
      <c r="F36" s="41">
        <v>2</v>
      </c>
      <c r="G36" s="71"/>
      <c r="H36" s="34">
        <f>ROUND(G36+(G36*$I$9),2)</f>
        <v>0</v>
      </c>
      <c r="I36" s="42">
        <f>ROUND(F36*H36,2)</f>
        <v>0</v>
      </c>
    </row>
    <row r="37" spans="1:9" s="239" customFormat="1" ht="32.25">
      <c r="A37" s="40" t="s">
        <v>148</v>
      </c>
      <c r="B37" s="68" t="s">
        <v>72</v>
      </c>
      <c r="C37" s="33" t="s">
        <v>62</v>
      </c>
      <c r="D37" s="66" t="s">
        <v>159</v>
      </c>
      <c r="E37" s="33" t="s">
        <v>35</v>
      </c>
      <c r="F37" s="41">
        <v>1</v>
      </c>
      <c r="G37" s="71"/>
      <c r="H37" s="34">
        <f>ROUND(G37+(G37*$I$9),2)</f>
        <v>0</v>
      </c>
      <c r="I37" s="42">
        <f>ROUND(F37*H37,2)</f>
        <v>0</v>
      </c>
    </row>
    <row r="38" spans="1:9" s="239" customFormat="1" ht="32.25">
      <c r="A38" s="40" t="s">
        <v>149</v>
      </c>
      <c r="B38" s="68" t="s">
        <v>73</v>
      </c>
      <c r="C38" s="33" t="s">
        <v>62</v>
      </c>
      <c r="D38" s="66" t="s">
        <v>160</v>
      </c>
      <c r="E38" s="33" t="s">
        <v>35</v>
      </c>
      <c r="F38" s="41">
        <v>2</v>
      </c>
      <c r="G38" s="71"/>
      <c r="H38" s="34">
        <f>ROUND(G38+(G38*$I$9),2)</f>
        <v>0</v>
      </c>
      <c r="I38" s="42">
        <f>ROUND(F38*H38,2)</f>
        <v>0</v>
      </c>
    </row>
    <row r="39" spans="1:9" s="239" customFormat="1" ht="32.25">
      <c r="A39" s="40" t="s">
        <v>150</v>
      </c>
      <c r="B39" s="68" t="s">
        <v>66</v>
      </c>
      <c r="C39" s="33" t="s">
        <v>62</v>
      </c>
      <c r="D39" s="66" t="s">
        <v>161</v>
      </c>
      <c r="E39" s="33" t="s">
        <v>32</v>
      </c>
      <c r="F39" s="41">
        <v>3.12</v>
      </c>
      <c r="G39" s="71"/>
      <c r="H39" s="34">
        <f>ROUND(G39+(G39*$I$9),2)</f>
        <v>0</v>
      </c>
      <c r="I39" s="42">
        <f>ROUND(F39*H39,2)</f>
        <v>0</v>
      </c>
    </row>
    <row r="40" spans="1:9" s="239" customFormat="1" ht="21.75" thickBot="1">
      <c r="A40" s="40" t="s">
        <v>151</v>
      </c>
      <c r="B40" s="68" t="s">
        <v>154</v>
      </c>
      <c r="C40" s="33" t="s">
        <v>62</v>
      </c>
      <c r="D40" s="66" t="s">
        <v>88</v>
      </c>
      <c r="E40" s="33" t="s">
        <v>32</v>
      </c>
      <c r="F40" s="41">
        <v>884.32</v>
      </c>
      <c r="G40" s="71"/>
      <c r="H40" s="34">
        <f>ROUND(G40+(G40*$I$9),2)</f>
        <v>0</v>
      </c>
      <c r="I40" s="42">
        <f>ROUND(F40*H40,2)</f>
        <v>0</v>
      </c>
    </row>
    <row r="41" spans="1:9" s="239" customFormat="1" ht="13.5" thickBot="1">
      <c r="A41" s="28" t="s">
        <v>164</v>
      </c>
      <c r="B41" s="29"/>
      <c r="C41" s="29"/>
      <c r="D41" s="126" t="s">
        <v>166</v>
      </c>
      <c r="E41" s="44"/>
      <c r="F41" s="45"/>
      <c r="G41" s="45"/>
      <c r="H41" s="45"/>
      <c r="I41" s="237">
        <f>ROUND(I42+I52+I59,2)</f>
        <v>0</v>
      </c>
    </row>
    <row r="42" spans="1:9" s="239" customFormat="1" ht="13.5" thickBot="1">
      <c r="A42" s="28" t="s">
        <v>165</v>
      </c>
      <c r="B42" s="29"/>
      <c r="C42" s="29"/>
      <c r="D42" s="30" t="s">
        <v>99</v>
      </c>
      <c r="E42" s="44"/>
      <c r="F42" s="45"/>
      <c r="G42" s="45"/>
      <c r="H42" s="45"/>
      <c r="I42" s="31">
        <f>SUM(I43:I51)</f>
        <v>0</v>
      </c>
    </row>
    <row r="43" spans="1:10" s="239" customFormat="1" ht="45" customHeight="1">
      <c r="A43" s="40" t="s">
        <v>167</v>
      </c>
      <c r="B43" s="68" t="s">
        <v>100</v>
      </c>
      <c r="C43" s="33" t="s">
        <v>64</v>
      </c>
      <c r="D43" s="66" t="s">
        <v>118</v>
      </c>
      <c r="E43" s="33" t="s">
        <v>33</v>
      </c>
      <c r="F43" s="41">
        <v>67.62</v>
      </c>
      <c r="G43" s="71"/>
      <c r="H43" s="34">
        <f aca="true" t="shared" si="4" ref="H43:H52">ROUND(G43+(G43*$I$9),2)</f>
        <v>0</v>
      </c>
      <c r="I43" s="42">
        <f aca="true" t="shared" si="5" ref="I43:I51">ROUND(F43*H43,2)</f>
        <v>0</v>
      </c>
      <c r="J43" s="240"/>
    </row>
    <row r="44" spans="1:9" s="239" customFormat="1" ht="21">
      <c r="A44" s="40" t="s">
        <v>168</v>
      </c>
      <c r="B44" s="68" t="s">
        <v>101</v>
      </c>
      <c r="C44" s="33" t="s">
        <v>59</v>
      </c>
      <c r="D44" s="66" t="s">
        <v>119</v>
      </c>
      <c r="E44" s="33" t="s">
        <v>32</v>
      </c>
      <c r="F44" s="41">
        <v>45.08</v>
      </c>
      <c r="G44" s="71"/>
      <c r="H44" s="43">
        <f t="shared" si="4"/>
        <v>0</v>
      </c>
      <c r="I44" s="38">
        <f t="shared" si="5"/>
        <v>0</v>
      </c>
    </row>
    <row r="45" spans="1:9" s="239" customFormat="1" ht="12.75">
      <c r="A45" s="40" t="s">
        <v>169</v>
      </c>
      <c r="B45" s="68" t="s">
        <v>102</v>
      </c>
      <c r="C45" s="33" t="s">
        <v>64</v>
      </c>
      <c r="D45" s="66" t="s">
        <v>120</v>
      </c>
      <c r="E45" s="33" t="s">
        <v>33</v>
      </c>
      <c r="F45" s="41">
        <v>4.51</v>
      </c>
      <c r="G45" s="71"/>
      <c r="H45" s="34">
        <f t="shared" si="4"/>
        <v>0</v>
      </c>
      <c r="I45" s="35">
        <f t="shared" si="5"/>
        <v>0</v>
      </c>
    </row>
    <row r="46" spans="1:9" s="239" customFormat="1" ht="42.75">
      <c r="A46" s="40" t="s">
        <v>170</v>
      </c>
      <c r="B46" s="68" t="s">
        <v>103</v>
      </c>
      <c r="C46" s="33" t="s">
        <v>59</v>
      </c>
      <c r="D46" s="66" t="s">
        <v>121</v>
      </c>
      <c r="E46" s="33" t="s">
        <v>34</v>
      </c>
      <c r="F46" s="41">
        <v>50.09</v>
      </c>
      <c r="G46" s="71"/>
      <c r="H46" s="43">
        <f t="shared" si="4"/>
        <v>0</v>
      </c>
      <c r="I46" s="38">
        <f t="shared" si="5"/>
        <v>0</v>
      </c>
    </row>
    <row r="47" spans="1:9" s="239" customFormat="1" ht="21">
      <c r="A47" s="40" t="s">
        <v>171</v>
      </c>
      <c r="B47" s="68" t="s">
        <v>85</v>
      </c>
      <c r="C47" s="33" t="s">
        <v>59</v>
      </c>
      <c r="D47" s="66" t="s">
        <v>42</v>
      </c>
      <c r="E47" s="33" t="s">
        <v>33</v>
      </c>
      <c r="F47" s="41">
        <v>56.82</v>
      </c>
      <c r="G47" s="71"/>
      <c r="H47" s="34">
        <f t="shared" si="4"/>
        <v>0</v>
      </c>
      <c r="I47" s="35">
        <f t="shared" si="5"/>
        <v>0</v>
      </c>
    </row>
    <row r="48" spans="1:9" s="239" customFormat="1" ht="42.75">
      <c r="A48" s="40" t="s">
        <v>172</v>
      </c>
      <c r="B48" s="68" t="s">
        <v>84</v>
      </c>
      <c r="C48" s="33" t="s">
        <v>62</v>
      </c>
      <c r="D48" s="66" t="s">
        <v>123</v>
      </c>
      <c r="E48" s="33" t="s">
        <v>35</v>
      </c>
      <c r="F48" s="41">
        <v>4</v>
      </c>
      <c r="G48" s="71"/>
      <c r="H48" s="34">
        <f t="shared" si="4"/>
        <v>0</v>
      </c>
      <c r="I48" s="35">
        <f t="shared" si="5"/>
        <v>0</v>
      </c>
    </row>
    <row r="49" spans="1:9" s="239" customFormat="1" ht="21">
      <c r="A49" s="40" t="s">
        <v>173</v>
      </c>
      <c r="B49" s="68" t="s">
        <v>105</v>
      </c>
      <c r="C49" s="33" t="s">
        <v>64</v>
      </c>
      <c r="D49" s="66" t="s">
        <v>124</v>
      </c>
      <c r="E49" s="33" t="s">
        <v>83</v>
      </c>
      <c r="F49" s="41">
        <v>2</v>
      </c>
      <c r="G49" s="71"/>
      <c r="H49" s="34">
        <f t="shared" si="4"/>
        <v>0</v>
      </c>
      <c r="I49" s="35">
        <f t="shared" si="5"/>
        <v>0</v>
      </c>
    </row>
    <row r="50" spans="1:9" s="239" customFormat="1" ht="54">
      <c r="A50" s="40" t="s">
        <v>174</v>
      </c>
      <c r="B50" s="68" t="s">
        <v>176</v>
      </c>
      <c r="C50" s="33" t="s">
        <v>64</v>
      </c>
      <c r="D50" s="66" t="s">
        <v>177</v>
      </c>
      <c r="E50" s="33" t="s">
        <v>178</v>
      </c>
      <c r="F50" s="41">
        <v>1</v>
      </c>
      <c r="G50" s="71"/>
      <c r="H50" s="34">
        <f t="shared" si="4"/>
        <v>0</v>
      </c>
      <c r="I50" s="35">
        <f t="shared" si="5"/>
        <v>0</v>
      </c>
    </row>
    <row r="51" spans="1:9" s="239" customFormat="1" ht="33" thickBot="1">
      <c r="A51" s="40" t="s">
        <v>175</v>
      </c>
      <c r="B51" s="68" t="s">
        <v>106</v>
      </c>
      <c r="C51" s="33" t="s">
        <v>59</v>
      </c>
      <c r="D51" s="66" t="s">
        <v>126</v>
      </c>
      <c r="E51" s="33" t="s">
        <v>10</v>
      </c>
      <c r="F51" s="41">
        <v>10.8</v>
      </c>
      <c r="G51" s="71"/>
      <c r="H51" s="34">
        <f t="shared" si="4"/>
        <v>0</v>
      </c>
      <c r="I51" s="35">
        <f t="shared" si="5"/>
        <v>0</v>
      </c>
    </row>
    <row r="52" spans="1:9" s="239" customFormat="1" ht="13.5" thickBot="1">
      <c r="A52" s="28" t="s">
        <v>179</v>
      </c>
      <c r="B52" s="29"/>
      <c r="C52" s="29"/>
      <c r="D52" s="30" t="s">
        <v>141</v>
      </c>
      <c r="E52" s="44"/>
      <c r="F52" s="45"/>
      <c r="G52" s="45"/>
      <c r="H52" s="99">
        <f t="shared" si="4"/>
        <v>0</v>
      </c>
      <c r="I52" s="31">
        <f>SUM(I53:I58)</f>
        <v>0</v>
      </c>
    </row>
    <row r="53" spans="1:9" s="239" customFormat="1" ht="21">
      <c r="A53" s="40" t="s">
        <v>180</v>
      </c>
      <c r="B53" s="68" t="s">
        <v>133</v>
      </c>
      <c r="C53" s="33" t="s">
        <v>64</v>
      </c>
      <c r="D53" s="66" t="s">
        <v>137</v>
      </c>
      <c r="E53" s="33" t="s">
        <v>32</v>
      </c>
      <c r="F53" s="41">
        <v>638.19</v>
      </c>
      <c r="G53" s="71"/>
      <c r="H53" s="34">
        <f aca="true" t="shared" si="6" ref="H53:H58">ROUND(G53+(G53*$I$9),2)</f>
        <v>0</v>
      </c>
      <c r="I53" s="35">
        <f aca="true" t="shared" si="7" ref="I53:I58">ROUND(F53*H53,2)</f>
        <v>0</v>
      </c>
    </row>
    <row r="54" spans="1:9" s="239" customFormat="1" ht="75">
      <c r="A54" s="40" t="s">
        <v>181</v>
      </c>
      <c r="B54" s="68" t="s">
        <v>134</v>
      </c>
      <c r="C54" s="33" t="s">
        <v>64</v>
      </c>
      <c r="D54" s="66" t="s">
        <v>138</v>
      </c>
      <c r="E54" s="33" t="s">
        <v>33</v>
      </c>
      <c r="F54" s="41">
        <v>38.44</v>
      </c>
      <c r="G54" s="71"/>
      <c r="H54" s="34">
        <f t="shared" si="6"/>
        <v>0</v>
      </c>
      <c r="I54" s="35">
        <f t="shared" si="7"/>
        <v>0</v>
      </c>
    </row>
    <row r="55" spans="1:9" s="239" customFormat="1" ht="21">
      <c r="A55" s="40" t="s">
        <v>182</v>
      </c>
      <c r="B55" s="68" t="s">
        <v>135</v>
      </c>
      <c r="C55" s="33" t="s">
        <v>64</v>
      </c>
      <c r="D55" s="66" t="s">
        <v>139</v>
      </c>
      <c r="E55" s="33" t="s">
        <v>44</v>
      </c>
      <c r="F55" s="41">
        <v>4721.48</v>
      </c>
      <c r="G55" s="71"/>
      <c r="H55" s="34">
        <f t="shared" si="6"/>
        <v>0</v>
      </c>
      <c r="I55" s="35">
        <f t="shared" si="7"/>
        <v>0</v>
      </c>
    </row>
    <row r="56" spans="1:9" s="239" customFormat="1" ht="32.25">
      <c r="A56" s="40" t="s">
        <v>183</v>
      </c>
      <c r="B56" s="68" t="s">
        <v>136</v>
      </c>
      <c r="C56" s="33" t="s">
        <v>64</v>
      </c>
      <c r="D56" s="66" t="s">
        <v>140</v>
      </c>
      <c r="E56" s="33" t="s">
        <v>32</v>
      </c>
      <c r="F56" s="41">
        <v>384.36</v>
      </c>
      <c r="G56" s="71"/>
      <c r="H56" s="34">
        <f t="shared" si="6"/>
        <v>0</v>
      </c>
      <c r="I56" s="35">
        <f t="shared" si="7"/>
        <v>0</v>
      </c>
    </row>
    <row r="57" spans="1:9" s="239" customFormat="1" ht="54">
      <c r="A57" s="40" t="s">
        <v>184</v>
      </c>
      <c r="B57" s="68" t="s">
        <v>86</v>
      </c>
      <c r="C57" s="33" t="s">
        <v>59</v>
      </c>
      <c r="D57" s="66" t="s">
        <v>60</v>
      </c>
      <c r="E57" s="33" t="s">
        <v>34</v>
      </c>
      <c r="F57" s="41">
        <v>164.65</v>
      </c>
      <c r="G57" s="71"/>
      <c r="H57" s="34">
        <f t="shared" si="6"/>
        <v>0</v>
      </c>
      <c r="I57" s="35">
        <f t="shared" si="7"/>
        <v>0</v>
      </c>
    </row>
    <row r="58" spans="1:9" s="239" customFormat="1" ht="33" thickBot="1">
      <c r="A58" s="40" t="s">
        <v>185</v>
      </c>
      <c r="B58" s="68" t="s">
        <v>87</v>
      </c>
      <c r="C58" s="33" t="s">
        <v>59</v>
      </c>
      <c r="D58" s="66" t="s">
        <v>61</v>
      </c>
      <c r="E58" s="33" t="s">
        <v>34</v>
      </c>
      <c r="F58" s="41">
        <v>161.4</v>
      </c>
      <c r="G58" s="71"/>
      <c r="H58" s="34">
        <f t="shared" si="6"/>
        <v>0</v>
      </c>
      <c r="I58" s="35">
        <f t="shared" si="7"/>
        <v>0</v>
      </c>
    </row>
    <row r="59" spans="1:9" s="239" customFormat="1" ht="13.5" thickBot="1">
      <c r="A59" s="28" t="s">
        <v>186</v>
      </c>
      <c r="B59" s="29"/>
      <c r="C59" s="29"/>
      <c r="D59" s="30" t="s">
        <v>162</v>
      </c>
      <c r="E59" s="44"/>
      <c r="F59" s="45"/>
      <c r="G59" s="45"/>
      <c r="H59" s="99">
        <f aca="true" t="shared" si="8" ref="H59:H66">ROUND(G59+(G59*$I$9),2)</f>
        <v>0</v>
      </c>
      <c r="I59" s="31">
        <f>SUM(I60:I66)</f>
        <v>0</v>
      </c>
    </row>
    <row r="60" spans="1:9" s="239" customFormat="1" ht="32.25">
      <c r="A60" s="32" t="s">
        <v>187</v>
      </c>
      <c r="B60" s="68" t="s">
        <v>152</v>
      </c>
      <c r="C60" s="33" t="s">
        <v>59</v>
      </c>
      <c r="D60" s="66" t="s">
        <v>155</v>
      </c>
      <c r="E60" s="33" t="s">
        <v>33</v>
      </c>
      <c r="F60" s="41">
        <v>16.76</v>
      </c>
      <c r="G60" s="71"/>
      <c r="H60" s="34">
        <f t="shared" si="8"/>
        <v>0</v>
      </c>
      <c r="I60" s="35">
        <f aca="true" t="shared" si="9" ref="I60:I66">ROUND(F60*H60,2)</f>
        <v>0</v>
      </c>
    </row>
    <row r="61" spans="1:9" s="239" customFormat="1" ht="21">
      <c r="A61" s="32" t="s">
        <v>188</v>
      </c>
      <c r="B61" s="68" t="s">
        <v>153</v>
      </c>
      <c r="C61" s="33" t="s">
        <v>58</v>
      </c>
      <c r="D61" s="66" t="s">
        <v>156</v>
      </c>
      <c r="E61" s="33" t="s">
        <v>157</v>
      </c>
      <c r="F61" s="41">
        <v>2</v>
      </c>
      <c r="G61" s="71"/>
      <c r="H61" s="34">
        <f t="shared" si="8"/>
        <v>0</v>
      </c>
      <c r="I61" s="38">
        <f t="shared" si="9"/>
        <v>0</v>
      </c>
    </row>
    <row r="62" spans="1:9" s="239" customFormat="1" ht="32.25">
      <c r="A62" s="32" t="s">
        <v>189</v>
      </c>
      <c r="B62" s="68" t="s">
        <v>107</v>
      </c>
      <c r="C62" s="33" t="s">
        <v>62</v>
      </c>
      <c r="D62" s="66" t="s">
        <v>158</v>
      </c>
      <c r="E62" s="33" t="s">
        <v>35</v>
      </c>
      <c r="F62" s="41">
        <v>2</v>
      </c>
      <c r="G62" s="71"/>
      <c r="H62" s="34">
        <f t="shared" si="8"/>
        <v>0</v>
      </c>
      <c r="I62" s="38">
        <f t="shared" si="9"/>
        <v>0</v>
      </c>
    </row>
    <row r="63" spans="1:9" s="239" customFormat="1" ht="32.25">
      <c r="A63" s="32" t="s">
        <v>190</v>
      </c>
      <c r="B63" s="68" t="s">
        <v>71</v>
      </c>
      <c r="C63" s="33" t="s">
        <v>62</v>
      </c>
      <c r="D63" s="66" t="s">
        <v>194</v>
      </c>
      <c r="E63" s="33" t="s">
        <v>35</v>
      </c>
      <c r="F63" s="41">
        <v>2</v>
      </c>
      <c r="G63" s="71"/>
      <c r="H63" s="34">
        <f t="shared" si="8"/>
        <v>0</v>
      </c>
      <c r="I63" s="38">
        <f t="shared" si="9"/>
        <v>0</v>
      </c>
    </row>
    <row r="64" spans="1:9" s="239" customFormat="1" ht="32.25">
      <c r="A64" s="32" t="s">
        <v>191</v>
      </c>
      <c r="B64" s="68" t="s">
        <v>73</v>
      </c>
      <c r="C64" s="33" t="s">
        <v>62</v>
      </c>
      <c r="D64" s="66" t="s">
        <v>160</v>
      </c>
      <c r="E64" s="33" t="s">
        <v>35</v>
      </c>
      <c r="F64" s="41">
        <v>4</v>
      </c>
      <c r="G64" s="71"/>
      <c r="H64" s="34">
        <f t="shared" si="8"/>
        <v>0</v>
      </c>
      <c r="I64" s="38">
        <f t="shared" si="9"/>
        <v>0</v>
      </c>
    </row>
    <row r="65" spans="1:9" s="239" customFormat="1" ht="32.25">
      <c r="A65" s="32" t="s">
        <v>192</v>
      </c>
      <c r="B65" s="68" t="s">
        <v>66</v>
      </c>
      <c r="C65" s="33" t="s">
        <v>62</v>
      </c>
      <c r="D65" s="66" t="s">
        <v>161</v>
      </c>
      <c r="E65" s="33" t="s">
        <v>32</v>
      </c>
      <c r="F65" s="41">
        <v>6.24</v>
      </c>
      <c r="G65" s="71"/>
      <c r="H65" s="34">
        <f t="shared" si="8"/>
        <v>0</v>
      </c>
      <c r="I65" s="38">
        <f t="shared" si="9"/>
        <v>0</v>
      </c>
    </row>
    <row r="66" spans="1:9" s="239" customFormat="1" ht="21.75" thickBot="1">
      <c r="A66" s="32" t="s">
        <v>193</v>
      </c>
      <c r="B66" s="68" t="s">
        <v>154</v>
      </c>
      <c r="C66" s="33" t="s">
        <v>62</v>
      </c>
      <c r="D66" s="66" t="s">
        <v>88</v>
      </c>
      <c r="E66" s="33" t="s">
        <v>32</v>
      </c>
      <c r="F66" s="41">
        <v>638.19</v>
      </c>
      <c r="G66" s="71"/>
      <c r="H66" s="34">
        <f t="shared" si="8"/>
        <v>0</v>
      </c>
      <c r="I66" s="38">
        <f t="shared" si="9"/>
        <v>0</v>
      </c>
    </row>
    <row r="67" spans="1:9" s="239" customFormat="1" ht="13.5" thickBot="1">
      <c r="A67" s="28" t="s">
        <v>196</v>
      </c>
      <c r="B67" s="29"/>
      <c r="C67" s="29"/>
      <c r="D67" s="126" t="s">
        <v>195</v>
      </c>
      <c r="E67" s="44"/>
      <c r="F67" s="45"/>
      <c r="G67" s="45"/>
      <c r="H67" s="45"/>
      <c r="I67" s="237">
        <f>ROUND(I68+I77+I84,2)</f>
        <v>0</v>
      </c>
    </row>
    <row r="68" spans="1:9" s="239" customFormat="1" ht="13.5" thickBot="1">
      <c r="A68" s="28" t="s">
        <v>197</v>
      </c>
      <c r="B68" s="29"/>
      <c r="C68" s="29"/>
      <c r="D68" s="30" t="s">
        <v>99</v>
      </c>
      <c r="E68" s="44"/>
      <c r="F68" s="45"/>
      <c r="G68" s="45"/>
      <c r="H68" s="45"/>
      <c r="I68" s="31">
        <f>SUM(I69:I76)</f>
        <v>0</v>
      </c>
    </row>
    <row r="69" spans="1:9" s="239" customFormat="1" ht="21">
      <c r="A69" s="98" t="s">
        <v>198</v>
      </c>
      <c r="B69" s="80" t="s">
        <v>100</v>
      </c>
      <c r="C69" s="33" t="s">
        <v>64</v>
      </c>
      <c r="D69" s="66" t="s">
        <v>118</v>
      </c>
      <c r="E69" s="33" t="s">
        <v>33</v>
      </c>
      <c r="F69" s="39">
        <v>33.98</v>
      </c>
      <c r="G69" s="71"/>
      <c r="H69" s="34">
        <f>ROUND(G69+(G69*$I$9),2)</f>
        <v>0</v>
      </c>
      <c r="I69" s="35">
        <f aca="true" t="shared" si="10" ref="I69:I76">ROUND(F69*H69,2)</f>
        <v>0</v>
      </c>
    </row>
    <row r="70" spans="1:9" s="239" customFormat="1" ht="21">
      <c r="A70" s="40" t="s">
        <v>199</v>
      </c>
      <c r="B70" s="36" t="s">
        <v>101</v>
      </c>
      <c r="C70" s="33" t="s">
        <v>59</v>
      </c>
      <c r="D70" s="66" t="s">
        <v>119</v>
      </c>
      <c r="E70" s="33" t="s">
        <v>32</v>
      </c>
      <c r="F70" s="41">
        <v>22.65</v>
      </c>
      <c r="G70" s="71"/>
      <c r="H70" s="34">
        <f>ROUND(G70+(G70*$I$9),2)</f>
        <v>0</v>
      </c>
      <c r="I70" s="42">
        <f t="shared" si="10"/>
        <v>0</v>
      </c>
    </row>
    <row r="71" spans="1:9" s="239" customFormat="1" ht="12.75">
      <c r="A71" s="40" t="s">
        <v>200</v>
      </c>
      <c r="B71" s="36" t="s">
        <v>102</v>
      </c>
      <c r="C71" s="33" t="s">
        <v>64</v>
      </c>
      <c r="D71" s="66" t="s">
        <v>120</v>
      </c>
      <c r="E71" s="33" t="s">
        <v>33</v>
      </c>
      <c r="F71" s="41">
        <v>2.27</v>
      </c>
      <c r="G71" s="71"/>
      <c r="H71" s="34">
        <f>ROUND(G71+(G71*$I$9),2)</f>
        <v>0</v>
      </c>
      <c r="I71" s="42">
        <f t="shared" si="10"/>
        <v>0</v>
      </c>
    </row>
    <row r="72" spans="1:9" s="239" customFormat="1" ht="42.75">
      <c r="A72" s="40" t="s">
        <v>201</v>
      </c>
      <c r="B72" s="36" t="s">
        <v>103</v>
      </c>
      <c r="C72" s="33" t="s">
        <v>59</v>
      </c>
      <c r="D72" s="66" t="s">
        <v>121</v>
      </c>
      <c r="E72" s="33" t="s">
        <v>34</v>
      </c>
      <c r="F72" s="41">
        <v>25.17</v>
      </c>
      <c r="G72" s="71"/>
      <c r="H72" s="34">
        <f aca="true" t="shared" si="11" ref="H72:H89">ROUND(G72+(G72*$I$9),2)</f>
        <v>0</v>
      </c>
      <c r="I72" s="42">
        <f t="shared" si="10"/>
        <v>0</v>
      </c>
    </row>
    <row r="73" spans="1:9" s="239" customFormat="1" ht="21">
      <c r="A73" s="40" t="s">
        <v>202</v>
      </c>
      <c r="B73" s="36" t="s">
        <v>85</v>
      </c>
      <c r="C73" s="33" t="s">
        <v>59</v>
      </c>
      <c r="D73" s="66" t="s">
        <v>42</v>
      </c>
      <c r="E73" s="33" t="s">
        <v>33</v>
      </c>
      <c r="F73" s="41">
        <v>28.55</v>
      </c>
      <c r="G73" s="71"/>
      <c r="H73" s="34">
        <f t="shared" si="11"/>
        <v>0</v>
      </c>
      <c r="I73" s="42">
        <f t="shared" si="10"/>
        <v>0</v>
      </c>
    </row>
    <row r="74" spans="1:9" s="239" customFormat="1" ht="42.75">
      <c r="A74" s="40" t="s">
        <v>203</v>
      </c>
      <c r="B74" s="36" t="s">
        <v>84</v>
      </c>
      <c r="C74" s="33" t="s">
        <v>62</v>
      </c>
      <c r="D74" s="66" t="s">
        <v>123</v>
      </c>
      <c r="E74" s="33" t="s">
        <v>35</v>
      </c>
      <c r="F74" s="41">
        <v>2</v>
      </c>
      <c r="G74" s="71"/>
      <c r="H74" s="34">
        <f t="shared" si="11"/>
        <v>0</v>
      </c>
      <c r="I74" s="42">
        <f t="shared" si="10"/>
        <v>0</v>
      </c>
    </row>
    <row r="75" spans="1:9" s="239" customFormat="1" ht="21">
      <c r="A75" s="40" t="s">
        <v>204</v>
      </c>
      <c r="B75" s="36" t="s">
        <v>105</v>
      </c>
      <c r="C75" s="33" t="s">
        <v>64</v>
      </c>
      <c r="D75" s="66" t="s">
        <v>124</v>
      </c>
      <c r="E75" s="33" t="s">
        <v>83</v>
      </c>
      <c r="F75" s="41">
        <v>1</v>
      </c>
      <c r="G75" s="71"/>
      <c r="H75" s="34">
        <f t="shared" si="11"/>
        <v>0</v>
      </c>
      <c r="I75" s="42">
        <f t="shared" si="10"/>
        <v>0</v>
      </c>
    </row>
    <row r="76" spans="1:9" s="239" customFormat="1" ht="33" thickBot="1">
      <c r="A76" s="40" t="s">
        <v>205</v>
      </c>
      <c r="B76" s="36" t="s">
        <v>106</v>
      </c>
      <c r="C76" s="33" t="s">
        <v>59</v>
      </c>
      <c r="D76" s="66" t="s">
        <v>126</v>
      </c>
      <c r="E76" s="33" t="s">
        <v>10</v>
      </c>
      <c r="F76" s="41">
        <v>5.43</v>
      </c>
      <c r="G76" s="71"/>
      <c r="H76" s="34">
        <f t="shared" si="11"/>
        <v>0</v>
      </c>
      <c r="I76" s="42">
        <f t="shared" si="10"/>
        <v>0</v>
      </c>
    </row>
    <row r="77" spans="1:9" s="239" customFormat="1" ht="13.5" thickBot="1">
      <c r="A77" s="28" t="s">
        <v>206</v>
      </c>
      <c r="B77" s="29"/>
      <c r="C77" s="29"/>
      <c r="D77" s="30" t="s">
        <v>141</v>
      </c>
      <c r="E77" s="44"/>
      <c r="F77" s="45"/>
      <c r="G77" s="45"/>
      <c r="H77" s="45"/>
      <c r="I77" s="31">
        <f>SUM(I78:I83)</f>
        <v>0</v>
      </c>
    </row>
    <row r="78" spans="1:9" s="239" customFormat="1" ht="21">
      <c r="A78" s="40" t="s">
        <v>207</v>
      </c>
      <c r="B78" s="36" t="s">
        <v>133</v>
      </c>
      <c r="C78" s="33" t="s">
        <v>64</v>
      </c>
      <c r="D78" s="66" t="s">
        <v>137</v>
      </c>
      <c r="E78" s="33" t="s">
        <v>32</v>
      </c>
      <c r="F78" s="41">
        <v>272.55</v>
      </c>
      <c r="G78" s="71"/>
      <c r="H78" s="34">
        <f t="shared" si="11"/>
        <v>0</v>
      </c>
      <c r="I78" s="42">
        <f aca="true" t="shared" si="12" ref="I78:I83">ROUND(F78*H78,2)</f>
        <v>0</v>
      </c>
    </row>
    <row r="79" spans="1:9" s="239" customFormat="1" ht="75">
      <c r="A79" s="40" t="s">
        <v>208</v>
      </c>
      <c r="B79" s="36" t="s">
        <v>134</v>
      </c>
      <c r="C79" s="33" t="s">
        <v>64</v>
      </c>
      <c r="D79" s="66" t="s">
        <v>138</v>
      </c>
      <c r="E79" s="33" t="s">
        <v>33</v>
      </c>
      <c r="F79" s="41">
        <v>18.5</v>
      </c>
      <c r="G79" s="71"/>
      <c r="H79" s="34">
        <f t="shared" si="11"/>
        <v>0</v>
      </c>
      <c r="I79" s="42">
        <f t="shared" si="12"/>
        <v>0</v>
      </c>
    </row>
    <row r="80" spans="1:9" s="239" customFormat="1" ht="21">
      <c r="A80" s="40" t="s">
        <v>209</v>
      </c>
      <c r="B80" s="36" t="s">
        <v>135</v>
      </c>
      <c r="C80" s="33" t="s">
        <v>64</v>
      </c>
      <c r="D80" s="66" t="s">
        <v>139</v>
      </c>
      <c r="E80" s="33" t="s">
        <v>44</v>
      </c>
      <c r="F80" s="41">
        <v>2272.54</v>
      </c>
      <c r="G80" s="71"/>
      <c r="H80" s="34">
        <f t="shared" si="11"/>
        <v>0</v>
      </c>
      <c r="I80" s="42">
        <f t="shared" si="12"/>
        <v>0</v>
      </c>
    </row>
    <row r="81" spans="1:9" s="239" customFormat="1" ht="32.25">
      <c r="A81" s="40" t="s">
        <v>210</v>
      </c>
      <c r="B81" s="36" t="s">
        <v>136</v>
      </c>
      <c r="C81" s="33" t="s">
        <v>64</v>
      </c>
      <c r="D81" s="66" t="s">
        <v>140</v>
      </c>
      <c r="E81" s="33" t="s">
        <v>32</v>
      </c>
      <c r="F81" s="41">
        <v>185</v>
      </c>
      <c r="G81" s="71"/>
      <c r="H81" s="34">
        <f t="shared" si="11"/>
        <v>0</v>
      </c>
      <c r="I81" s="42">
        <f t="shared" si="12"/>
        <v>0</v>
      </c>
    </row>
    <row r="82" spans="1:9" s="239" customFormat="1" ht="54">
      <c r="A82" s="40" t="s">
        <v>211</v>
      </c>
      <c r="B82" s="36" t="s">
        <v>86</v>
      </c>
      <c r="C82" s="33" t="s">
        <v>59</v>
      </c>
      <c r="D82" s="66" t="s">
        <v>60</v>
      </c>
      <c r="E82" s="33" t="s">
        <v>34</v>
      </c>
      <c r="F82" s="41">
        <v>74.28</v>
      </c>
      <c r="G82" s="71"/>
      <c r="H82" s="34">
        <f t="shared" si="11"/>
        <v>0</v>
      </c>
      <c r="I82" s="42">
        <f t="shared" si="12"/>
        <v>0</v>
      </c>
    </row>
    <row r="83" spans="1:9" s="239" customFormat="1" ht="33" thickBot="1">
      <c r="A83" s="40" t="s">
        <v>212</v>
      </c>
      <c r="B83" s="36" t="s">
        <v>87</v>
      </c>
      <c r="C83" s="33" t="s">
        <v>59</v>
      </c>
      <c r="D83" s="66" t="s">
        <v>61</v>
      </c>
      <c r="E83" s="33" t="s">
        <v>34</v>
      </c>
      <c r="F83" s="41">
        <v>60.3</v>
      </c>
      <c r="G83" s="71"/>
      <c r="H83" s="34">
        <f t="shared" si="11"/>
        <v>0</v>
      </c>
      <c r="I83" s="42">
        <f t="shared" si="12"/>
        <v>0</v>
      </c>
    </row>
    <row r="84" spans="1:9" s="239" customFormat="1" ht="13.5" thickBot="1">
      <c r="A84" s="28" t="s">
        <v>213</v>
      </c>
      <c r="B84" s="29"/>
      <c r="C84" s="29"/>
      <c r="D84" s="30" t="s">
        <v>162</v>
      </c>
      <c r="E84" s="44"/>
      <c r="F84" s="45"/>
      <c r="G84" s="45"/>
      <c r="H84" s="45"/>
      <c r="I84" s="31">
        <f>SUM(I85:I89)</f>
        <v>0</v>
      </c>
    </row>
    <row r="85" spans="1:9" s="239" customFormat="1" ht="32.25">
      <c r="A85" s="40" t="s">
        <v>214</v>
      </c>
      <c r="B85" s="36" t="s">
        <v>152</v>
      </c>
      <c r="C85" s="33" t="s">
        <v>59</v>
      </c>
      <c r="D85" s="66" t="s">
        <v>155</v>
      </c>
      <c r="E85" s="33" t="s">
        <v>33</v>
      </c>
      <c r="F85" s="41">
        <v>7.27</v>
      </c>
      <c r="G85" s="71"/>
      <c r="H85" s="34">
        <f t="shared" si="11"/>
        <v>0</v>
      </c>
      <c r="I85" s="42">
        <f>ROUND(F85*H85,2)</f>
        <v>0</v>
      </c>
    </row>
    <row r="86" spans="1:9" s="239" customFormat="1" ht="21">
      <c r="A86" s="40" t="s">
        <v>215</v>
      </c>
      <c r="B86" s="36" t="s">
        <v>153</v>
      </c>
      <c r="C86" s="33" t="s">
        <v>58</v>
      </c>
      <c r="D86" s="66" t="s">
        <v>156</v>
      </c>
      <c r="E86" s="33" t="s">
        <v>157</v>
      </c>
      <c r="F86" s="41">
        <v>2</v>
      </c>
      <c r="G86" s="71"/>
      <c r="H86" s="34">
        <f t="shared" si="11"/>
        <v>0</v>
      </c>
      <c r="I86" s="42">
        <f>ROUND(F86*H86,2)</f>
        <v>0</v>
      </c>
    </row>
    <row r="87" spans="1:9" s="239" customFormat="1" ht="32.25">
      <c r="A87" s="40" t="s">
        <v>216</v>
      </c>
      <c r="B87" s="36" t="s">
        <v>107</v>
      </c>
      <c r="C87" s="33" t="s">
        <v>62</v>
      </c>
      <c r="D87" s="66" t="s">
        <v>158</v>
      </c>
      <c r="E87" s="33" t="s">
        <v>35</v>
      </c>
      <c r="F87" s="41">
        <v>2</v>
      </c>
      <c r="G87" s="71"/>
      <c r="H87" s="34">
        <f t="shared" si="11"/>
        <v>0</v>
      </c>
      <c r="I87" s="42">
        <f>ROUND(F87*H87,2)</f>
        <v>0</v>
      </c>
    </row>
    <row r="88" spans="1:9" s="239" customFormat="1" ht="32.25">
      <c r="A88" s="40" t="s">
        <v>217</v>
      </c>
      <c r="B88" s="36" t="s">
        <v>72</v>
      </c>
      <c r="C88" s="33" t="s">
        <v>62</v>
      </c>
      <c r="D88" s="66" t="s">
        <v>159</v>
      </c>
      <c r="E88" s="33" t="s">
        <v>35</v>
      </c>
      <c r="F88" s="41">
        <v>1</v>
      </c>
      <c r="G88" s="71"/>
      <c r="H88" s="34">
        <f t="shared" si="11"/>
        <v>0</v>
      </c>
      <c r="I88" s="42">
        <f>ROUND(F88*H88,2)</f>
        <v>0</v>
      </c>
    </row>
    <row r="89" spans="1:9" s="239" customFormat="1" ht="21.75" thickBot="1">
      <c r="A89" s="40" t="s">
        <v>218</v>
      </c>
      <c r="B89" s="36" t="s">
        <v>154</v>
      </c>
      <c r="C89" s="33" t="s">
        <v>62</v>
      </c>
      <c r="D89" s="66" t="s">
        <v>88</v>
      </c>
      <c r="E89" s="33" t="s">
        <v>32</v>
      </c>
      <c r="F89" s="41">
        <v>272.55</v>
      </c>
      <c r="G89" s="71"/>
      <c r="H89" s="34">
        <f t="shared" si="11"/>
        <v>0</v>
      </c>
      <c r="I89" s="42">
        <f>ROUND(F89*H89,2)</f>
        <v>0</v>
      </c>
    </row>
    <row r="90" spans="1:11" ht="21" customHeight="1" thickBot="1">
      <c r="A90" s="156"/>
      <c r="B90" s="157"/>
      <c r="C90" s="157"/>
      <c r="D90" s="157"/>
      <c r="E90" s="157"/>
      <c r="F90" s="157"/>
      <c r="G90" s="157"/>
      <c r="H90" s="157"/>
      <c r="I90" s="82"/>
      <c r="J90" s="241"/>
      <c r="K90" s="239"/>
    </row>
    <row r="91" spans="1:11" ht="21" customHeight="1">
      <c r="A91" s="60"/>
      <c r="B91" s="60"/>
      <c r="C91" s="60"/>
      <c r="D91" s="65"/>
      <c r="E91" s="60"/>
      <c r="F91" s="60"/>
      <c r="G91" s="60"/>
      <c r="H91" s="60"/>
      <c r="I91" s="60"/>
      <c r="J91" s="241"/>
      <c r="K91" s="239"/>
    </row>
    <row r="92" spans="1:11" ht="21" customHeight="1">
      <c r="A92" s="60"/>
      <c r="B92" s="60"/>
      <c r="C92" s="60"/>
      <c r="D92" s="65"/>
      <c r="E92" s="60"/>
      <c r="F92" s="60"/>
      <c r="G92" s="60"/>
      <c r="H92" s="60"/>
      <c r="I92" s="60"/>
      <c r="J92" s="241"/>
      <c r="K92" s="239"/>
    </row>
    <row r="93" spans="1:11" ht="21" customHeight="1">
      <c r="A93" s="60"/>
      <c r="B93" s="60"/>
      <c r="C93" s="60"/>
      <c r="D93" s="65"/>
      <c r="E93" s="60"/>
      <c r="F93" s="60"/>
      <c r="G93" s="60"/>
      <c r="H93" s="60"/>
      <c r="I93" s="60"/>
      <c r="J93" s="241"/>
      <c r="K93" s="239"/>
    </row>
    <row r="94" spans="1:11" ht="21" customHeight="1">
      <c r="A94" s="60"/>
      <c r="B94" s="100"/>
      <c r="C94" s="190" t="s">
        <v>54</v>
      </c>
      <c r="D94" s="190"/>
      <c r="E94" s="60"/>
      <c r="F94" s="190" t="s">
        <v>55</v>
      </c>
      <c r="G94" s="191"/>
      <c r="H94" s="191"/>
      <c r="I94" s="191"/>
      <c r="J94" s="241"/>
      <c r="K94" s="239"/>
    </row>
    <row r="95" spans="1:11" ht="12.75">
      <c r="A95" s="60"/>
      <c r="B95" s="100"/>
      <c r="C95" s="192" t="s">
        <v>52</v>
      </c>
      <c r="D95" s="192"/>
      <c r="E95" s="60"/>
      <c r="F95" s="192" t="s">
        <v>53</v>
      </c>
      <c r="G95" s="193"/>
      <c r="H95" s="193"/>
      <c r="I95" s="193"/>
      <c r="J95" s="241"/>
      <c r="K95" s="241"/>
    </row>
    <row r="96" spans="1:11" ht="12.75">
      <c r="A96" s="60"/>
      <c r="B96" s="100"/>
      <c r="C96" s="192" t="s">
        <v>63</v>
      </c>
      <c r="D96" s="192"/>
      <c r="E96" s="60"/>
      <c r="F96" s="154"/>
      <c r="G96" s="154"/>
      <c r="H96" s="154"/>
      <c r="I96" s="60"/>
      <c r="J96" s="241"/>
      <c r="K96" s="241"/>
    </row>
    <row r="97" spans="1:11" ht="12.75">
      <c r="A97" s="61"/>
      <c r="B97" s="155"/>
      <c r="C97" s="155"/>
      <c r="D97" s="155"/>
      <c r="E97" s="61"/>
      <c r="F97" s="154"/>
      <c r="G97" s="154"/>
      <c r="H97" s="120"/>
      <c r="I97" s="61"/>
      <c r="J97" s="241"/>
      <c r="K97" s="241"/>
    </row>
    <row r="98" spans="1:11" ht="12" customHeight="1">
      <c r="A98" s="241"/>
      <c r="B98" s="242"/>
      <c r="C98" s="242"/>
      <c r="D98" s="242"/>
      <c r="E98" s="241"/>
      <c r="F98" s="241"/>
      <c r="G98" s="241"/>
      <c r="H98" s="241"/>
      <c r="I98" s="241"/>
      <c r="J98" s="241"/>
      <c r="K98" s="241"/>
    </row>
    <row r="99" spans="1:11" ht="13.5" customHeight="1">
      <c r="A99" s="241"/>
      <c r="B99" s="241"/>
      <c r="C99" s="241"/>
      <c r="D99" s="243"/>
      <c r="E99" s="241"/>
      <c r="F99" s="241"/>
      <c r="G99" s="241"/>
      <c r="H99" s="241"/>
      <c r="I99" s="241"/>
      <c r="J99" s="241"/>
      <c r="K99" s="241"/>
    </row>
    <row r="100" spans="1:11" ht="4.5" customHeight="1">
      <c r="A100" s="241"/>
      <c r="B100" s="241"/>
      <c r="C100" s="241"/>
      <c r="D100" s="243"/>
      <c r="E100" s="241"/>
      <c r="F100" s="241"/>
      <c r="G100" s="241"/>
      <c r="H100" s="241"/>
      <c r="I100" s="241"/>
      <c r="J100" s="241"/>
      <c r="K100" s="241"/>
    </row>
    <row r="101" spans="1:13" ht="12.75">
      <c r="A101" s="241"/>
      <c r="B101" s="241"/>
      <c r="C101" s="241"/>
      <c r="D101" s="243"/>
      <c r="E101" s="241"/>
      <c r="F101" s="241"/>
      <c r="G101" s="241"/>
      <c r="H101" s="241"/>
      <c r="I101" s="244"/>
      <c r="J101" s="245"/>
      <c r="K101" s="241"/>
      <c r="L101" s="246"/>
      <c r="M101" s="247"/>
    </row>
    <row r="102" spans="9:13" ht="12.75">
      <c r="I102" s="249"/>
      <c r="J102" s="247"/>
      <c r="L102" s="246"/>
      <c r="M102" s="247"/>
    </row>
    <row r="103" spans="9:13" ht="12.75">
      <c r="I103" s="250"/>
      <c r="J103" s="251"/>
      <c r="L103" s="246"/>
      <c r="M103" s="247"/>
    </row>
    <row r="104" spans="12:13" ht="12.75">
      <c r="L104" s="246"/>
      <c r="M104" s="247"/>
    </row>
    <row r="105" spans="9:13" ht="12.75">
      <c r="I105" s="252"/>
      <c r="J105" s="253"/>
      <c r="L105" s="254"/>
      <c r="M105" s="255"/>
    </row>
    <row r="106" spans="9:13" ht="12.75">
      <c r="I106" s="249"/>
      <c r="J106" s="256"/>
      <c r="L106" s="257"/>
      <c r="M106" s="258"/>
    </row>
    <row r="107" spans="9:13" ht="12.75">
      <c r="I107" s="249"/>
      <c r="J107" s="256"/>
      <c r="L107" s="257"/>
      <c r="M107" s="258"/>
    </row>
    <row r="108" ht="12.75">
      <c r="M108" s="251"/>
    </row>
    <row r="109" spans="10:12" ht="12.75">
      <c r="J109" s="259"/>
      <c r="L109" s="260"/>
    </row>
    <row r="110" spans="9:10" ht="12.75">
      <c r="I110" s="250"/>
      <c r="J110" s="251"/>
    </row>
    <row r="111" spans="11:12" ht="12.75">
      <c r="K111" s="261"/>
      <c r="L111" s="256"/>
    </row>
    <row r="112" spans="9:10" ht="12.75">
      <c r="I112" s="262"/>
      <c r="J112" s="263"/>
    </row>
    <row r="113" ht="12.75">
      <c r="J113" s="260"/>
    </row>
    <row r="115" ht="12.75">
      <c r="J115" s="260"/>
    </row>
    <row r="117" ht="12.75">
      <c r="J117" s="260"/>
    </row>
    <row r="119" ht="12.75">
      <c r="J119" s="260"/>
    </row>
  </sheetData>
  <sheetProtection password="EBAF" sheet="1" formatCells="0" insertHyperlinks="0" selectLockedCells="1"/>
  <mergeCells count="28">
    <mergeCell ref="A1:I1"/>
    <mergeCell ref="A8:E8"/>
    <mergeCell ref="F8:F9"/>
    <mergeCell ref="G8:G9"/>
    <mergeCell ref="A9:E9"/>
    <mergeCell ref="B6:E6"/>
    <mergeCell ref="F5:G5"/>
    <mergeCell ref="A4:A5"/>
    <mergeCell ref="B4:E5"/>
    <mergeCell ref="F6:G6"/>
    <mergeCell ref="A2:I2"/>
    <mergeCell ref="G3:I3"/>
    <mergeCell ref="H6:I6"/>
    <mergeCell ref="F96:H96"/>
    <mergeCell ref="A7:E7"/>
    <mergeCell ref="H5:I5"/>
    <mergeCell ref="F94:I94"/>
    <mergeCell ref="F95:I95"/>
    <mergeCell ref="C94:D94"/>
    <mergeCell ref="C95:D95"/>
    <mergeCell ref="F97:G97"/>
    <mergeCell ref="B98:D98"/>
    <mergeCell ref="B97:D97"/>
    <mergeCell ref="A90:H90"/>
    <mergeCell ref="F4:G4"/>
    <mergeCell ref="H4:I4"/>
    <mergeCell ref="C96:D96"/>
    <mergeCell ref="F7:I7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32" r:id="rId3"/>
  <headerFooter alignWithMargins="0">
    <oddHeader>&amp;CPágina &amp;P de &amp;N</oddHeader>
  </headerFooter>
  <rowBreaks count="1" manualBreakCount="1">
    <brk id="4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showGridLines="0" view="pageBreakPreview" zoomScaleSheetLayoutView="100" zoomScalePageLayoutView="0" workbookViewId="0" topLeftCell="A1">
      <selection activeCell="E37" sqref="E37"/>
    </sheetView>
  </sheetViews>
  <sheetFormatPr defaultColWidth="9.140625" defaultRowHeight="12.75"/>
  <cols>
    <col min="1" max="1" width="8.8515625" style="141" customWidth="1"/>
    <col min="2" max="2" width="44.28125" style="109" bestFit="1" customWidth="1"/>
    <col min="3" max="3" width="2.140625" style="109" customWidth="1"/>
    <col min="4" max="4" width="11.140625" style="109" customWidth="1"/>
    <col min="5" max="15" width="9.7109375" style="109" customWidth="1"/>
    <col min="16" max="16" width="4.421875" style="109" customWidth="1"/>
    <col min="17" max="17" width="12.57421875" style="264" hidden="1" customWidth="1"/>
    <col min="18" max="27" width="9.8515625" style="265" hidden="1" customWidth="1"/>
    <col min="28" max="16384" width="8.8515625" style="109" customWidth="1"/>
  </cols>
  <sheetData>
    <row r="1" spans="1:15" ht="97.5" customHeight="1">
      <c r="A1" s="197" t="s">
        <v>78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5" customHeight="1">
      <c r="A2" s="140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" customHeight="1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4:15" ht="15">
      <c r="D4" s="127" t="s">
        <v>77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4:15" ht="12.75"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4:15" ht="78.75" customHeight="1">
      <c r="D6" s="129" t="s">
        <v>92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2.75">
      <c r="A7" s="194" t="s">
        <v>74</v>
      </c>
      <c r="B7" s="195" t="s">
        <v>75</v>
      </c>
      <c r="C7" s="110"/>
      <c r="D7" s="116">
        <v>1</v>
      </c>
      <c r="E7" s="116">
        <v>2</v>
      </c>
      <c r="F7" s="116">
        <v>3</v>
      </c>
      <c r="G7" s="116">
        <v>4</v>
      </c>
      <c r="H7" s="116">
        <v>5</v>
      </c>
      <c r="I7" s="116">
        <v>6</v>
      </c>
      <c r="J7" s="116">
        <v>7</v>
      </c>
      <c r="K7" s="116">
        <v>8</v>
      </c>
      <c r="L7" s="116">
        <v>9</v>
      </c>
      <c r="M7" s="116">
        <v>10</v>
      </c>
      <c r="N7" s="116">
        <v>11</v>
      </c>
      <c r="O7" s="116">
        <v>12</v>
      </c>
    </row>
    <row r="8" spans="1:15" ht="12.75">
      <c r="A8" s="194"/>
      <c r="B8" s="195"/>
      <c r="C8" s="111"/>
      <c r="D8" s="196" t="s">
        <v>76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</row>
    <row r="9" ht="12.75"/>
    <row r="10" spans="1:27" ht="12.75">
      <c r="A10" s="128">
        <v>1</v>
      </c>
      <c r="B10" s="101" t="s">
        <v>244</v>
      </c>
      <c r="D10" s="269" t="s">
        <v>245</v>
      </c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1"/>
      <c r="R10" s="272" t="s">
        <v>22</v>
      </c>
      <c r="S10" s="272"/>
      <c r="T10" s="272" t="s">
        <v>23</v>
      </c>
      <c r="U10" s="272"/>
      <c r="V10" s="272" t="s">
        <v>36</v>
      </c>
      <c r="W10" s="272"/>
      <c r="X10" s="272" t="s">
        <v>45</v>
      </c>
      <c r="Y10" s="272"/>
      <c r="Z10" s="272" t="s">
        <v>46</v>
      </c>
      <c r="AA10" s="272"/>
    </row>
    <row r="11" spans="1:26" ht="12.75">
      <c r="A11" s="128">
        <v>2</v>
      </c>
      <c r="B11" s="101" t="s">
        <v>219</v>
      </c>
      <c r="C11" s="273"/>
      <c r="D11" s="112">
        <v>1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Q11" s="264">
        <f>Eventograma!D10</f>
        <v>0</v>
      </c>
      <c r="R11" s="265">
        <f>IF(D11=1,Q11,0)</f>
        <v>0</v>
      </c>
      <c r="T11" s="265">
        <f>IF(D11=2,Q11,0)</f>
        <v>0</v>
      </c>
      <c r="V11" s="265">
        <f>IF(D11=3,Q11,0)</f>
        <v>0</v>
      </c>
      <c r="X11" s="265">
        <f>IF(D11=4,Q11,0)</f>
        <v>0</v>
      </c>
      <c r="Z11" s="265">
        <f>IF(D11=5,Q11,0)</f>
        <v>0</v>
      </c>
    </row>
    <row r="12" spans="1:26" ht="25.5">
      <c r="A12" s="128">
        <v>3</v>
      </c>
      <c r="B12" s="101" t="s">
        <v>220</v>
      </c>
      <c r="C12" s="273"/>
      <c r="D12" s="112">
        <v>1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Q12" s="264">
        <f>Eventograma!D11</f>
        <v>0</v>
      </c>
      <c r="R12" s="265">
        <f aca="true" t="shared" si="0" ref="R12:R35">IF(D12=1,Q12,0)</f>
        <v>0</v>
      </c>
      <c r="T12" s="265">
        <f aca="true" t="shared" si="1" ref="T12:T35">IF(D12=2,Q12,0)</f>
        <v>0</v>
      </c>
      <c r="V12" s="265">
        <f aca="true" t="shared" si="2" ref="V12:V35">IF(D12=3,Q12,0)</f>
        <v>0</v>
      </c>
      <c r="X12" s="265">
        <f aca="true" t="shared" si="3" ref="X12:X35">IF(D12=4,Q12,0)</f>
        <v>0</v>
      </c>
      <c r="Z12" s="265">
        <f aca="true" t="shared" si="4" ref="Z12:Z35">IF(D12=5,Q12,0)</f>
        <v>0</v>
      </c>
    </row>
    <row r="13" spans="1:26" ht="25.5">
      <c r="A13" s="128">
        <v>4</v>
      </c>
      <c r="B13" s="101" t="s">
        <v>221</v>
      </c>
      <c r="C13" s="273"/>
      <c r="D13" s="112">
        <v>5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Q13" s="264">
        <f>Eventograma!D12</f>
        <v>0</v>
      </c>
      <c r="R13" s="265">
        <f t="shared" si="0"/>
        <v>0</v>
      </c>
      <c r="T13" s="265">
        <f t="shared" si="1"/>
        <v>0</v>
      </c>
      <c r="V13" s="265">
        <f t="shared" si="2"/>
        <v>0</v>
      </c>
      <c r="X13" s="265">
        <f t="shared" si="3"/>
        <v>0</v>
      </c>
      <c r="Z13" s="265">
        <f t="shared" si="4"/>
        <v>0</v>
      </c>
    </row>
    <row r="14" spans="1:26" ht="25.5">
      <c r="A14" s="128">
        <v>5</v>
      </c>
      <c r="B14" s="101" t="s">
        <v>222</v>
      </c>
      <c r="C14" s="273"/>
      <c r="D14" s="112">
        <v>2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Q14" s="264">
        <f>Eventograma!D13</f>
        <v>0</v>
      </c>
      <c r="R14" s="265">
        <f t="shared" si="0"/>
        <v>0</v>
      </c>
      <c r="T14" s="265">
        <f t="shared" si="1"/>
        <v>0</v>
      </c>
      <c r="V14" s="265">
        <f t="shared" si="2"/>
        <v>0</v>
      </c>
      <c r="X14" s="265">
        <f t="shared" si="3"/>
        <v>0</v>
      </c>
      <c r="Z14" s="265">
        <f t="shared" si="4"/>
        <v>0</v>
      </c>
    </row>
    <row r="15" spans="1:26" ht="25.5">
      <c r="A15" s="128">
        <v>6</v>
      </c>
      <c r="B15" s="101" t="s">
        <v>223</v>
      </c>
      <c r="C15" s="273"/>
      <c r="D15" s="112">
        <v>3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Q15" s="264">
        <f>Eventograma!D14</f>
        <v>0</v>
      </c>
      <c r="R15" s="265">
        <f t="shared" si="0"/>
        <v>0</v>
      </c>
      <c r="T15" s="265">
        <f t="shared" si="1"/>
        <v>0</v>
      </c>
      <c r="V15" s="265">
        <f t="shared" si="2"/>
        <v>0</v>
      </c>
      <c r="X15" s="265">
        <f t="shared" si="3"/>
        <v>0</v>
      </c>
      <c r="Z15" s="265">
        <f t="shared" si="4"/>
        <v>0</v>
      </c>
    </row>
    <row r="16" spans="1:26" ht="25.5">
      <c r="A16" s="128">
        <v>7</v>
      </c>
      <c r="B16" s="101" t="s">
        <v>224</v>
      </c>
      <c r="C16" s="273"/>
      <c r="D16" s="112">
        <v>3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Q16" s="264">
        <f>Eventograma!D15</f>
        <v>0</v>
      </c>
      <c r="R16" s="265">
        <f t="shared" si="0"/>
        <v>0</v>
      </c>
      <c r="T16" s="265">
        <f t="shared" si="1"/>
        <v>0</v>
      </c>
      <c r="V16" s="265">
        <f t="shared" si="2"/>
        <v>0</v>
      </c>
      <c r="X16" s="265">
        <f t="shared" si="3"/>
        <v>0</v>
      </c>
      <c r="Z16" s="265">
        <f t="shared" si="4"/>
        <v>0</v>
      </c>
    </row>
    <row r="17" spans="1:26" ht="26.25">
      <c r="A17" s="128">
        <v>8</v>
      </c>
      <c r="B17" s="101" t="s">
        <v>225</v>
      </c>
      <c r="C17" s="273"/>
      <c r="D17" s="112">
        <v>4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Q17" s="264">
        <f>Eventograma!D16</f>
        <v>0</v>
      </c>
      <c r="R17" s="265">
        <f t="shared" si="0"/>
        <v>0</v>
      </c>
      <c r="T17" s="265">
        <f t="shared" si="1"/>
        <v>0</v>
      </c>
      <c r="V17" s="265">
        <f t="shared" si="2"/>
        <v>0</v>
      </c>
      <c r="X17" s="265">
        <f t="shared" si="3"/>
        <v>0</v>
      </c>
      <c r="Z17" s="265">
        <f t="shared" si="4"/>
        <v>0</v>
      </c>
    </row>
    <row r="18" spans="1:27" ht="26.25">
      <c r="A18" s="128">
        <v>9</v>
      </c>
      <c r="B18" s="101" t="s">
        <v>226</v>
      </c>
      <c r="C18" s="273"/>
      <c r="D18" s="112">
        <v>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Q18" s="264">
        <f>Eventograma!D17</f>
        <v>0</v>
      </c>
      <c r="R18" s="265">
        <f t="shared" si="0"/>
        <v>0</v>
      </c>
      <c r="S18" s="272">
        <f>ROUND(SUM(R11:R18),2)</f>
        <v>0</v>
      </c>
      <c r="T18" s="265">
        <f t="shared" si="1"/>
        <v>0</v>
      </c>
      <c r="U18" s="272">
        <f>ROUND(SUM(T11:T18),2)</f>
        <v>0</v>
      </c>
      <c r="V18" s="265">
        <f t="shared" si="2"/>
        <v>0</v>
      </c>
      <c r="W18" s="272">
        <f>ROUND(SUM(V11:V18),2)</f>
        <v>0</v>
      </c>
      <c r="X18" s="265">
        <f t="shared" si="3"/>
        <v>0</v>
      </c>
      <c r="Y18" s="272">
        <f>ROUND(SUM(X11:X18),2)</f>
        <v>0</v>
      </c>
      <c r="Z18" s="265">
        <f t="shared" si="4"/>
        <v>0</v>
      </c>
      <c r="AA18" s="272">
        <f>ROUND(SUM(Z11:Z18),2)</f>
        <v>0</v>
      </c>
    </row>
    <row r="19" spans="1:28" ht="12.75">
      <c r="A19" s="128">
        <v>10</v>
      </c>
      <c r="B19" s="101" t="s">
        <v>227</v>
      </c>
      <c r="C19" s="273"/>
      <c r="D19" s="112">
        <v>5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Q19" s="274">
        <f>Eventograma!D18</f>
        <v>0</v>
      </c>
      <c r="R19" s="265">
        <f t="shared" si="0"/>
        <v>0</v>
      </c>
      <c r="T19" s="265">
        <f t="shared" si="1"/>
        <v>0</v>
      </c>
      <c r="V19" s="265">
        <f t="shared" si="2"/>
        <v>0</v>
      </c>
      <c r="X19" s="265">
        <f t="shared" si="3"/>
        <v>0</v>
      </c>
      <c r="Z19" s="265">
        <f t="shared" si="4"/>
        <v>0</v>
      </c>
      <c r="AB19" s="141"/>
    </row>
    <row r="20" spans="1:28" ht="26.25">
      <c r="A20" s="128">
        <v>11</v>
      </c>
      <c r="B20" s="101" t="s">
        <v>228</v>
      </c>
      <c r="C20" s="273"/>
      <c r="D20" s="112">
        <v>2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Q20" s="274">
        <f>Eventograma!D19</f>
        <v>0</v>
      </c>
      <c r="R20" s="265">
        <f t="shared" si="0"/>
        <v>0</v>
      </c>
      <c r="T20" s="265">
        <f t="shared" si="1"/>
        <v>0</v>
      </c>
      <c r="V20" s="265">
        <f t="shared" si="2"/>
        <v>0</v>
      </c>
      <c r="X20" s="265">
        <f t="shared" si="3"/>
        <v>0</v>
      </c>
      <c r="Z20" s="265">
        <f t="shared" si="4"/>
        <v>0</v>
      </c>
      <c r="AB20" s="141"/>
    </row>
    <row r="21" spans="1:28" ht="26.25">
      <c r="A21" s="128">
        <v>12</v>
      </c>
      <c r="B21" s="101" t="s">
        <v>229</v>
      </c>
      <c r="C21" s="273"/>
      <c r="D21" s="112">
        <v>5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Q21" s="274">
        <f>Eventograma!D20</f>
        <v>0</v>
      </c>
      <c r="R21" s="265">
        <f t="shared" si="0"/>
        <v>0</v>
      </c>
      <c r="T21" s="265">
        <f t="shared" si="1"/>
        <v>0</v>
      </c>
      <c r="V21" s="265">
        <f t="shared" si="2"/>
        <v>0</v>
      </c>
      <c r="X21" s="265">
        <f t="shared" si="3"/>
        <v>0</v>
      </c>
      <c r="Z21" s="265">
        <f t="shared" si="4"/>
        <v>0</v>
      </c>
      <c r="AB21" s="141"/>
    </row>
    <row r="22" spans="1:28" ht="26.25">
      <c r="A22" s="128">
        <v>13</v>
      </c>
      <c r="B22" s="101" t="s">
        <v>230</v>
      </c>
      <c r="C22" s="273"/>
      <c r="D22" s="112">
        <v>2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Q22" s="274">
        <f>Eventograma!D21</f>
        <v>0</v>
      </c>
      <c r="R22" s="265">
        <f t="shared" si="0"/>
        <v>0</v>
      </c>
      <c r="T22" s="265">
        <f t="shared" si="1"/>
        <v>0</v>
      </c>
      <c r="V22" s="265">
        <f t="shared" si="2"/>
        <v>0</v>
      </c>
      <c r="X22" s="265">
        <f t="shared" si="3"/>
        <v>0</v>
      </c>
      <c r="Z22" s="265">
        <f t="shared" si="4"/>
        <v>0</v>
      </c>
      <c r="AB22" s="141"/>
    </row>
    <row r="23" spans="1:28" ht="26.25">
      <c r="A23" s="128">
        <v>14</v>
      </c>
      <c r="B23" s="101" t="s">
        <v>231</v>
      </c>
      <c r="C23" s="273"/>
      <c r="D23" s="112">
        <v>3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Q23" s="274">
        <f>Eventograma!D22</f>
        <v>0</v>
      </c>
      <c r="R23" s="265">
        <f t="shared" si="0"/>
        <v>0</v>
      </c>
      <c r="T23" s="265">
        <f t="shared" si="1"/>
        <v>0</v>
      </c>
      <c r="V23" s="265">
        <f t="shared" si="2"/>
        <v>0</v>
      </c>
      <c r="X23" s="265">
        <f t="shared" si="3"/>
        <v>0</v>
      </c>
      <c r="Z23" s="265">
        <f t="shared" si="4"/>
        <v>0</v>
      </c>
      <c r="AB23" s="141"/>
    </row>
    <row r="24" spans="1:28" ht="26.25">
      <c r="A24" s="128">
        <v>15</v>
      </c>
      <c r="B24" s="101" t="s">
        <v>232</v>
      </c>
      <c r="C24" s="273"/>
      <c r="D24" s="112">
        <v>4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Q24" s="274">
        <f>Eventograma!D23</f>
        <v>0</v>
      </c>
      <c r="R24" s="265">
        <f t="shared" si="0"/>
        <v>0</v>
      </c>
      <c r="T24" s="265">
        <f t="shared" si="1"/>
        <v>0</v>
      </c>
      <c r="V24" s="265">
        <f t="shared" si="2"/>
        <v>0</v>
      </c>
      <c r="X24" s="265">
        <f t="shared" si="3"/>
        <v>0</v>
      </c>
      <c r="Z24" s="265">
        <f t="shared" si="4"/>
        <v>0</v>
      </c>
      <c r="AB24" s="141"/>
    </row>
    <row r="25" spans="1:28" ht="26.25">
      <c r="A25" s="128">
        <v>16</v>
      </c>
      <c r="B25" s="101" t="s">
        <v>233</v>
      </c>
      <c r="C25" s="273"/>
      <c r="D25" s="112">
        <v>5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Q25" s="274">
        <f>Eventograma!D24</f>
        <v>0</v>
      </c>
      <c r="R25" s="265">
        <f t="shared" si="0"/>
        <v>0</v>
      </c>
      <c r="T25" s="265">
        <f t="shared" si="1"/>
        <v>0</v>
      </c>
      <c r="V25" s="265">
        <f t="shared" si="2"/>
        <v>0</v>
      </c>
      <c r="X25" s="265">
        <f t="shared" si="3"/>
        <v>0</v>
      </c>
      <c r="Z25" s="265">
        <f t="shared" si="4"/>
        <v>0</v>
      </c>
      <c r="AB25" s="141"/>
    </row>
    <row r="26" spans="1:28" ht="26.25">
      <c r="A26" s="128">
        <v>17</v>
      </c>
      <c r="B26" s="101" t="s">
        <v>234</v>
      </c>
      <c r="C26" s="273"/>
      <c r="D26" s="112">
        <v>5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Q26" s="274">
        <f>Eventograma!D25</f>
        <v>0</v>
      </c>
      <c r="R26" s="265">
        <f t="shared" si="0"/>
        <v>0</v>
      </c>
      <c r="T26" s="265">
        <f t="shared" si="1"/>
        <v>0</v>
      </c>
      <c r="V26" s="265">
        <f t="shared" si="2"/>
        <v>0</v>
      </c>
      <c r="X26" s="265">
        <f t="shared" si="3"/>
        <v>0</v>
      </c>
      <c r="Z26" s="265">
        <f t="shared" si="4"/>
        <v>0</v>
      </c>
      <c r="AB26" s="141"/>
    </row>
    <row r="27" spans="1:28" ht="12.75">
      <c r="A27" s="128">
        <v>18</v>
      </c>
      <c r="B27" s="101" t="s">
        <v>235</v>
      </c>
      <c r="C27" s="273"/>
      <c r="D27" s="112">
        <v>5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Q27" s="274">
        <f>Eventograma!D26</f>
        <v>0</v>
      </c>
      <c r="R27" s="265">
        <f t="shared" si="0"/>
        <v>0</v>
      </c>
      <c r="S27" s="272">
        <f>SUM(R19:R27)</f>
        <v>0</v>
      </c>
      <c r="T27" s="265">
        <f t="shared" si="1"/>
        <v>0</v>
      </c>
      <c r="U27" s="272">
        <f>ROUND(SUM(T19:T27),2)</f>
        <v>0</v>
      </c>
      <c r="V27" s="265">
        <f t="shared" si="2"/>
        <v>0</v>
      </c>
      <c r="W27" s="272">
        <f>ROUND(SUM(V19:V27),2)</f>
        <v>0</v>
      </c>
      <c r="X27" s="265">
        <f t="shared" si="3"/>
        <v>0</v>
      </c>
      <c r="Y27" s="272">
        <f>ROUND(SUM(X19:X27),2)</f>
        <v>0</v>
      </c>
      <c r="Z27" s="265">
        <f t="shared" si="4"/>
        <v>0</v>
      </c>
      <c r="AA27" s="272">
        <f>ROUND(SUM(Z19:Z27),2)</f>
        <v>0</v>
      </c>
      <c r="AB27" s="141"/>
    </row>
    <row r="28" spans="1:26" ht="12.75">
      <c r="A28" s="128">
        <v>19</v>
      </c>
      <c r="B28" s="101" t="s">
        <v>236</v>
      </c>
      <c r="C28" s="273"/>
      <c r="D28" s="112">
        <v>2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Q28" s="264">
        <f>Eventograma!D27</f>
        <v>0</v>
      </c>
      <c r="R28" s="265">
        <f t="shared" si="0"/>
        <v>0</v>
      </c>
      <c r="T28" s="265">
        <f t="shared" si="1"/>
        <v>0</v>
      </c>
      <c r="V28" s="265">
        <f t="shared" si="2"/>
        <v>0</v>
      </c>
      <c r="X28" s="265">
        <f t="shared" si="3"/>
        <v>0</v>
      </c>
      <c r="Z28" s="265">
        <f t="shared" si="4"/>
        <v>0</v>
      </c>
    </row>
    <row r="29" spans="1:26" ht="26.25">
      <c r="A29" s="128">
        <v>20</v>
      </c>
      <c r="B29" s="101" t="s">
        <v>237</v>
      </c>
      <c r="C29" s="273"/>
      <c r="D29" s="112">
        <v>5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Q29" s="264">
        <f>Eventograma!D28</f>
        <v>0</v>
      </c>
      <c r="R29" s="265">
        <f t="shared" si="0"/>
        <v>0</v>
      </c>
      <c r="T29" s="265">
        <f t="shared" si="1"/>
        <v>0</v>
      </c>
      <c r="V29" s="265">
        <f t="shared" si="2"/>
        <v>0</v>
      </c>
      <c r="X29" s="265">
        <f t="shared" si="3"/>
        <v>0</v>
      </c>
      <c r="Z29" s="265">
        <f t="shared" si="4"/>
        <v>0</v>
      </c>
    </row>
    <row r="30" spans="1:26" ht="26.25">
      <c r="A30" s="128">
        <v>21</v>
      </c>
      <c r="B30" s="101" t="s">
        <v>238</v>
      </c>
      <c r="C30" s="273"/>
      <c r="D30" s="112">
        <v>2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Q30" s="264">
        <f>Eventograma!D29</f>
        <v>0</v>
      </c>
      <c r="R30" s="265">
        <f t="shared" si="0"/>
        <v>0</v>
      </c>
      <c r="T30" s="265">
        <f t="shared" si="1"/>
        <v>0</v>
      </c>
      <c r="V30" s="265">
        <f t="shared" si="2"/>
        <v>0</v>
      </c>
      <c r="X30" s="265">
        <f t="shared" si="3"/>
        <v>0</v>
      </c>
      <c r="Z30" s="265">
        <f t="shared" si="4"/>
        <v>0</v>
      </c>
    </row>
    <row r="31" spans="1:26" ht="12.75">
      <c r="A31" s="128">
        <v>22</v>
      </c>
      <c r="B31" s="101" t="s">
        <v>239</v>
      </c>
      <c r="C31" s="273"/>
      <c r="D31" s="112">
        <v>4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Q31" s="264">
        <f>Eventograma!D30</f>
        <v>0</v>
      </c>
      <c r="R31" s="265">
        <f t="shared" si="0"/>
        <v>0</v>
      </c>
      <c r="T31" s="265">
        <f t="shared" si="1"/>
        <v>0</v>
      </c>
      <c r="V31" s="265">
        <f t="shared" si="2"/>
        <v>0</v>
      </c>
      <c r="X31" s="265">
        <f t="shared" si="3"/>
        <v>0</v>
      </c>
      <c r="Z31" s="265">
        <f t="shared" si="4"/>
        <v>0</v>
      </c>
    </row>
    <row r="32" spans="1:26" ht="26.25">
      <c r="A32" s="128">
        <v>23</v>
      </c>
      <c r="B32" s="101" t="s">
        <v>240</v>
      </c>
      <c r="C32" s="273"/>
      <c r="D32" s="112">
        <v>4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Q32" s="264">
        <f>Eventograma!D31</f>
        <v>0</v>
      </c>
      <c r="R32" s="265">
        <f t="shared" si="0"/>
        <v>0</v>
      </c>
      <c r="T32" s="265">
        <f t="shared" si="1"/>
        <v>0</v>
      </c>
      <c r="V32" s="265">
        <f t="shared" si="2"/>
        <v>0</v>
      </c>
      <c r="X32" s="265">
        <f t="shared" si="3"/>
        <v>0</v>
      </c>
      <c r="Z32" s="265">
        <f t="shared" si="4"/>
        <v>0</v>
      </c>
    </row>
    <row r="33" spans="1:26" ht="12.75">
      <c r="A33" s="128">
        <v>24</v>
      </c>
      <c r="B33" s="101" t="s">
        <v>241</v>
      </c>
      <c r="C33" s="273"/>
      <c r="D33" s="112">
        <v>5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Q33" s="264">
        <f>Eventograma!D32</f>
        <v>0</v>
      </c>
      <c r="R33" s="265">
        <f t="shared" si="0"/>
        <v>0</v>
      </c>
      <c r="T33" s="265">
        <f t="shared" si="1"/>
        <v>0</v>
      </c>
      <c r="V33" s="265">
        <f t="shared" si="2"/>
        <v>0</v>
      </c>
      <c r="X33" s="265">
        <f t="shared" si="3"/>
        <v>0</v>
      </c>
      <c r="Z33" s="265">
        <f t="shared" si="4"/>
        <v>0</v>
      </c>
    </row>
    <row r="34" spans="1:26" ht="12.75">
      <c r="A34" s="128">
        <v>25</v>
      </c>
      <c r="B34" s="101" t="s">
        <v>242</v>
      </c>
      <c r="C34" s="273"/>
      <c r="D34" s="112">
        <v>5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Q34" s="264">
        <f>Eventograma!D33</f>
        <v>0</v>
      </c>
      <c r="R34" s="265">
        <f t="shared" si="0"/>
        <v>0</v>
      </c>
      <c r="T34" s="265">
        <f t="shared" si="1"/>
        <v>0</v>
      </c>
      <c r="V34" s="265">
        <f t="shared" si="2"/>
        <v>0</v>
      </c>
      <c r="X34" s="265">
        <f t="shared" si="3"/>
        <v>0</v>
      </c>
      <c r="Z34" s="265">
        <f t="shared" si="4"/>
        <v>0</v>
      </c>
    </row>
    <row r="35" spans="1:27" ht="12.75">
      <c r="A35" s="128">
        <v>26</v>
      </c>
      <c r="B35" s="101" t="s">
        <v>243</v>
      </c>
      <c r="C35" s="273"/>
      <c r="D35" s="112">
        <v>5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Q35" s="264">
        <f>Eventograma!D34</f>
        <v>0</v>
      </c>
      <c r="R35" s="265">
        <f t="shared" si="0"/>
        <v>0</v>
      </c>
      <c r="S35" s="272">
        <f>SUM(R28:R35)</f>
        <v>0</v>
      </c>
      <c r="T35" s="265">
        <f t="shared" si="1"/>
        <v>0</v>
      </c>
      <c r="U35" s="272">
        <f>ROUND(SUM(T28:T35),2)</f>
        <v>0</v>
      </c>
      <c r="V35" s="265">
        <f t="shared" si="2"/>
        <v>0</v>
      </c>
      <c r="W35" s="272">
        <f>ROUND(SUM(V28:V35),2)</f>
        <v>0</v>
      </c>
      <c r="X35" s="265">
        <f t="shared" si="3"/>
        <v>0</v>
      </c>
      <c r="Y35" s="272">
        <f>ROUND(SUM(X28:X35),2)</f>
        <v>0</v>
      </c>
      <c r="Z35" s="265">
        <f t="shared" si="4"/>
        <v>0</v>
      </c>
      <c r="AA35" s="272">
        <f>ROUND(SUM(Z28:Z35),2)</f>
        <v>0</v>
      </c>
    </row>
    <row r="37" spans="1:15" ht="36.75" customHeight="1">
      <c r="A37" s="130" t="s">
        <v>246</v>
      </c>
      <c r="B37" s="131"/>
      <c r="C37" s="108"/>
      <c r="D37" s="60"/>
      <c r="E37" s="65"/>
      <c r="F37" s="60"/>
      <c r="G37" s="108"/>
      <c r="H37" s="108"/>
      <c r="I37" s="108"/>
      <c r="J37" s="108"/>
      <c r="K37" s="60"/>
      <c r="L37" s="60"/>
      <c r="M37" s="60"/>
      <c r="N37" s="60"/>
      <c r="O37" s="108"/>
    </row>
    <row r="38" spans="1:15" ht="12.75">
      <c r="A38" s="140"/>
      <c r="B38" s="108"/>
      <c r="C38" s="108"/>
      <c r="D38" s="190" t="s">
        <v>247</v>
      </c>
      <c r="E38" s="190"/>
      <c r="F38" s="190"/>
      <c r="G38" s="190"/>
      <c r="H38" s="190"/>
      <c r="I38" s="108"/>
      <c r="J38" s="190" t="s">
        <v>55</v>
      </c>
      <c r="K38" s="190"/>
      <c r="L38" s="190"/>
      <c r="M38" s="190"/>
      <c r="N38" s="190"/>
      <c r="O38" s="108"/>
    </row>
    <row r="39" spans="1:15" ht="12.75">
      <c r="A39" s="140"/>
      <c r="B39" s="108"/>
      <c r="C39" s="108"/>
      <c r="D39" s="192" t="s">
        <v>52</v>
      </c>
      <c r="E39" s="192"/>
      <c r="F39" s="192"/>
      <c r="G39" s="192"/>
      <c r="H39" s="108"/>
      <c r="I39" s="108"/>
      <c r="J39" s="192" t="s">
        <v>53</v>
      </c>
      <c r="K39" s="192"/>
      <c r="L39" s="192"/>
      <c r="M39" s="192"/>
      <c r="N39" s="192"/>
      <c r="O39" s="108"/>
    </row>
    <row r="40" spans="1:15" ht="12.75">
      <c r="A40" s="140"/>
      <c r="B40" s="108"/>
      <c r="C40" s="108"/>
      <c r="D40" s="192" t="s">
        <v>63</v>
      </c>
      <c r="E40" s="192"/>
      <c r="F40" s="192"/>
      <c r="G40" s="192"/>
      <c r="H40" s="61"/>
      <c r="I40" s="61"/>
      <c r="J40" s="60"/>
      <c r="K40" s="108"/>
      <c r="L40" s="108"/>
      <c r="M40" s="108"/>
      <c r="N40" s="108"/>
      <c r="O40" s="108"/>
    </row>
    <row r="41" spans="1:15" ht="12.75">
      <c r="A41" s="140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</row>
    <row r="42" spans="1:15" ht="12.75">
      <c r="A42" s="140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</row>
    <row r="43" spans="1:15" ht="12.75">
      <c r="A43" s="140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</row>
  </sheetData>
  <sheetProtection password="EBAF" sheet="1" insertHyperlinks="0" selectLockedCells="1"/>
  <mergeCells count="10">
    <mergeCell ref="A1:O1"/>
    <mergeCell ref="D10:O10"/>
    <mergeCell ref="J38:N38"/>
    <mergeCell ref="J39:N39"/>
    <mergeCell ref="D40:G40"/>
    <mergeCell ref="D38:H38"/>
    <mergeCell ref="D39:G39"/>
    <mergeCell ref="A7:A8"/>
    <mergeCell ref="B7:B8"/>
    <mergeCell ref="D8:O8"/>
  </mergeCells>
  <printOptions/>
  <pageMargins left="0.511811024" right="0.511811024" top="0.787401575" bottom="0.787401575" header="0.31496062" footer="0.31496062"/>
  <pageSetup horizontalDpi="600" verticalDpi="600" orientation="portrait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5"/>
  <sheetViews>
    <sheetView view="pageBreakPreview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2" width="10.7109375" style="275" customWidth="1"/>
    <col min="3" max="3" width="21.7109375" style="275" customWidth="1"/>
    <col min="4" max="4" width="21.7109375" style="275" hidden="1" customWidth="1"/>
    <col min="5" max="5" width="13.7109375" style="275" customWidth="1"/>
    <col min="6" max="6" width="6.7109375" style="275" customWidth="1"/>
    <col min="7" max="7" width="12.7109375" style="275" customWidth="1"/>
    <col min="8" max="8" width="12.7109375" style="329" customWidth="1"/>
    <col min="9" max="9" width="12.7109375" style="275" customWidth="1"/>
    <col min="10" max="10" width="12.7109375" style="329" customWidth="1"/>
    <col min="11" max="11" width="12.7109375" style="275" customWidth="1"/>
    <col min="12" max="12" width="13.7109375" style="329" customWidth="1"/>
    <col min="13" max="13" width="12.7109375" style="275" customWidth="1"/>
    <col min="14" max="14" width="13.7109375" style="329" customWidth="1"/>
    <col min="15" max="15" width="12.7109375" style="275" customWidth="1"/>
    <col min="16" max="16" width="13.7109375" style="329" customWidth="1"/>
    <col min="17" max="17" width="9.140625" style="275" customWidth="1"/>
    <col min="18" max="18" width="13.57421875" style="275" customWidth="1"/>
    <col min="19" max="19" width="14.140625" style="275" customWidth="1"/>
    <col min="20" max="16384" width="9.140625" style="275" customWidth="1"/>
  </cols>
  <sheetData>
    <row r="1" spans="1:16" ht="48" customHeight="1">
      <c r="A1" s="219" t="s">
        <v>65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48" customHeight="1" thickBo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6" customHeight="1" thickBot="1">
      <c r="A3" s="276"/>
      <c r="B3" s="277"/>
      <c r="C3" s="277"/>
      <c r="D3" s="277"/>
      <c r="E3" s="277"/>
      <c r="F3" s="278"/>
      <c r="G3" s="279"/>
      <c r="H3" s="280"/>
      <c r="I3" s="281"/>
      <c r="J3" s="280"/>
      <c r="K3" s="281"/>
      <c r="L3" s="280"/>
      <c r="M3" s="281"/>
      <c r="N3" s="280"/>
      <c r="O3" s="281" t="s">
        <v>15</v>
      </c>
      <c r="P3" s="282"/>
    </row>
    <row r="4" spans="1:16" s="283" customFormat="1" ht="12.75">
      <c r="A4" s="199" t="s">
        <v>49</v>
      </c>
      <c r="B4" s="199"/>
      <c r="C4" s="199"/>
      <c r="D4" s="199"/>
      <c r="E4" s="199"/>
      <c r="F4" s="13"/>
      <c r="G4" s="69"/>
      <c r="H4" s="9"/>
      <c r="I4" s="12"/>
      <c r="J4" s="9"/>
      <c r="K4" s="12"/>
      <c r="L4" s="9"/>
      <c r="M4" s="12"/>
      <c r="N4" s="9"/>
      <c r="O4" s="12"/>
      <c r="P4" s="9"/>
    </row>
    <row r="5" spans="1:16" s="283" customFormat="1" ht="10.5" customHeight="1">
      <c r="A5" s="12"/>
      <c r="B5" s="9"/>
      <c r="C5" s="10"/>
      <c r="D5" s="10"/>
      <c r="E5" s="10"/>
      <c r="F5" s="11"/>
      <c r="G5" s="70"/>
      <c r="H5" s="9"/>
      <c r="I5" s="12"/>
      <c r="J5" s="9"/>
      <c r="K5" s="12"/>
      <c r="L5" s="9"/>
      <c r="M5" s="12"/>
      <c r="N5" s="9"/>
      <c r="O5" s="12"/>
      <c r="P5" s="9"/>
    </row>
    <row r="6" spans="1:16" s="283" customFormat="1" ht="12.75">
      <c r="A6" s="199" t="s">
        <v>16</v>
      </c>
      <c r="B6" s="199"/>
      <c r="C6" s="12"/>
      <c r="D6" s="12"/>
      <c r="E6" s="12"/>
      <c r="F6" s="13"/>
      <c r="G6" s="47"/>
      <c r="H6" s="58"/>
      <c r="I6" s="47"/>
      <c r="J6" s="58"/>
      <c r="K6" s="47"/>
      <c r="L6" s="58"/>
      <c r="M6" s="47"/>
      <c r="N6" s="58"/>
      <c r="O6" s="47"/>
      <c r="P6" s="58"/>
    </row>
    <row r="7" spans="1:16" s="283" customFormat="1" ht="15" customHeight="1">
      <c r="A7" s="9" t="s">
        <v>82</v>
      </c>
      <c r="B7" s="198" t="s">
        <v>90</v>
      </c>
      <c r="C7" s="198"/>
      <c r="D7" s="198"/>
      <c r="E7" s="198"/>
      <c r="F7" s="198"/>
      <c r="G7" s="198"/>
      <c r="H7" s="56"/>
      <c r="I7" s="9"/>
      <c r="J7" s="9"/>
      <c r="K7" s="9"/>
      <c r="L7" s="9"/>
      <c r="M7" s="200" t="s">
        <v>56</v>
      </c>
      <c r="N7" s="200"/>
      <c r="O7" s="198" t="str">
        <f>'PLANILHA EMPRESA'!H4</f>
        <v>1067.983-94/ 2019</v>
      </c>
      <c r="P7" s="198"/>
    </row>
    <row r="8" spans="1:16" s="283" customFormat="1" ht="40.5" customHeight="1">
      <c r="A8" s="9" t="s">
        <v>51</v>
      </c>
      <c r="B8" s="198" t="s">
        <v>248</v>
      </c>
      <c r="C8" s="198"/>
      <c r="D8" s="123"/>
      <c r="E8" s="124" t="s">
        <v>50</v>
      </c>
      <c r="F8" s="198" t="str">
        <f>'PLANILHA EMPRESA'!B4</f>
        <v>Pavimentação de Vias Urbanas</v>
      </c>
      <c r="G8" s="198"/>
      <c r="H8" s="198"/>
      <c r="I8" s="198"/>
      <c r="J8" s="198"/>
      <c r="K8" s="198"/>
      <c r="L8" s="198"/>
      <c r="M8" s="12"/>
      <c r="N8" s="124" t="s">
        <v>17</v>
      </c>
      <c r="O8" s="198" t="str">
        <f>'PLANILHA EMPRESA'!B6</f>
        <v>Rua Arlindo Ferreira de Almeida, Rua João Clismargo Carreiro e Rua José Alves Novais</v>
      </c>
      <c r="P8" s="198"/>
    </row>
    <row r="9" spans="1:16" s="283" customFormat="1" ht="11.25" customHeight="1" thickBot="1">
      <c r="A9" s="62"/>
      <c r="B9" s="49"/>
      <c r="C9" s="49"/>
      <c r="D9" s="49"/>
      <c r="E9" s="49"/>
      <c r="F9" s="62"/>
      <c r="G9" s="48"/>
      <c r="H9" s="57"/>
      <c r="I9" s="49"/>
      <c r="J9" s="57"/>
      <c r="K9" s="49"/>
      <c r="L9" s="57"/>
      <c r="M9" s="49"/>
      <c r="N9" s="57"/>
      <c r="O9" s="49"/>
      <c r="P9" s="57"/>
    </row>
    <row r="10" spans="1:16" s="284" customFormat="1" ht="13.5" thickBot="1">
      <c r="A10" s="201" t="s">
        <v>0</v>
      </c>
      <c r="B10" s="204" t="s">
        <v>18</v>
      </c>
      <c r="C10" s="205"/>
      <c r="D10" s="73"/>
      <c r="E10" s="201" t="s">
        <v>19</v>
      </c>
      <c r="F10" s="201" t="s">
        <v>20</v>
      </c>
      <c r="G10" s="210" t="s">
        <v>21</v>
      </c>
      <c r="H10" s="211"/>
      <c r="I10" s="211"/>
      <c r="J10" s="211"/>
      <c r="K10" s="211"/>
      <c r="L10" s="211"/>
      <c r="M10" s="211"/>
      <c r="N10" s="211"/>
      <c r="O10" s="211"/>
      <c r="P10" s="211"/>
    </row>
    <row r="11" spans="1:16" s="284" customFormat="1" ht="13.5" thickBot="1">
      <c r="A11" s="202"/>
      <c r="B11" s="206"/>
      <c r="C11" s="207"/>
      <c r="D11" s="74"/>
      <c r="E11" s="202"/>
      <c r="F11" s="202"/>
      <c r="G11" s="208" t="s">
        <v>22</v>
      </c>
      <c r="H11" s="209"/>
      <c r="I11" s="208" t="s">
        <v>23</v>
      </c>
      <c r="J11" s="209"/>
      <c r="K11" s="208" t="s">
        <v>36</v>
      </c>
      <c r="L11" s="209"/>
      <c r="M11" s="208" t="s">
        <v>45</v>
      </c>
      <c r="N11" s="209"/>
      <c r="O11" s="208" t="s">
        <v>46</v>
      </c>
      <c r="P11" s="209"/>
    </row>
    <row r="12" spans="1:16" s="284" customFormat="1" ht="13.5" thickBot="1">
      <c r="A12" s="203"/>
      <c r="B12" s="208"/>
      <c r="C12" s="209"/>
      <c r="D12" s="72"/>
      <c r="E12" s="203"/>
      <c r="F12" s="203"/>
      <c r="G12" s="50" t="s">
        <v>24</v>
      </c>
      <c r="H12" s="50" t="s">
        <v>25</v>
      </c>
      <c r="I12" s="50" t="s">
        <v>24</v>
      </c>
      <c r="J12" s="50" t="s">
        <v>25</v>
      </c>
      <c r="K12" s="50" t="s">
        <v>24</v>
      </c>
      <c r="L12" s="50" t="s">
        <v>25</v>
      </c>
      <c r="M12" s="50" t="s">
        <v>24</v>
      </c>
      <c r="N12" s="50" t="s">
        <v>25</v>
      </c>
      <c r="O12" s="50" t="s">
        <v>24</v>
      </c>
      <c r="P12" s="50" t="s">
        <v>25</v>
      </c>
    </row>
    <row r="13" spans="1:16" s="284" customFormat="1" ht="15" customHeight="1" thickBot="1">
      <c r="A13" s="51">
        <v>1</v>
      </c>
      <c r="B13" s="223" t="str">
        <f>'PLANILHA EMPRESA'!D11</f>
        <v>PAVIMENTAÇÃO DE VIAS URBANAS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s="285" customFormat="1" ht="27" customHeight="1">
      <c r="A14" s="52" t="s">
        <v>7</v>
      </c>
      <c r="B14" s="212" t="str">
        <f>'PLANILHA EMPRESA'!D12</f>
        <v>RUA ARLINDO FERREIRA DE ALMEIDA</v>
      </c>
      <c r="C14" s="213"/>
      <c r="D14" s="102"/>
      <c r="E14" s="6">
        <f>'PLANILHA EMPRESA'!I12</f>
        <v>0</v>
      </c>
      <c r="F14" s="3" t="e">
        <f>E14/$E$21</f>
        <v>#DIV/0!</v>
      </c>
      <c r="G14" s="142" t="e">
        <f>CRONOPLE!S18/'CRONOGRAMA EMPRESA'!E14</f>
        <v>#DIV/0!</v>
      </c>
      <c r="H14" s="151" t="e">
        <f>G14</f>
        <v>#DIV/0!</v>
      </c>
      <c r="I14" s="142" t="e">
        <f>CRONOPLE!U18/'CRONOGRAMA EMPRESA'!E14</f>
        <v>#DIV/0!</v>
      </c>
      <c r="J14" s="151" t="e">
        <f>H14+I14</f>
        <v>#DIV/0!</v>
      </c>
      <c r="K14" s="142" t="e">
        <f>CRONOPLE!W18/'CRONOGRAMA EMPRESA'!E14</f>
        <v>#DIV/0!</v>
      </c>
      <c r="L14" s="151" t="e">
        <f>K14+J14</f>
        <v>#DIV/0!</v>
      </c>
      <c r="M14" s="142" t="e">
        <f>CRONOPLE!Y18/'CRONOGRAMA EMPRESA'!E14</f>
        <v>#DIV/0!</v>
      </c>
      <c r="N14" s="151" t="e">
        <f>M14+L14</f>
        <v>#DIV/0!</v>
      </c>
      <c r="O14" s="150" t="e">
        <f>1-N14</f>
        <v>#DIV/0!</v>
      </c>
      <c r="P14" s="2" t="e">
        <f>O14+N14</f>
        <v>#DIV/0!</v>
      </c>
    </row>
    <row r="15" spans="1:16" s="285" customFormat="1" ht="27" customHeight="1" hidden="1">
      <c r="A15" s="52"/>
      <c r="B15" s="77"/>
      <c r="C15" s="78"/>
      <c r="D15" s="102"/>
      <c r="E15" s="6"/>
      <c r="F15" s="3"/>
      <c r="G15" s="142" t="e">
        <f>$G$19/E19</f>
        <v>#DIV/0!</v>
      </c>
      <c r="H15" s="151"/>
      <c r="I15" s="142" t="e">
        <f>I19/$E$19</f>
        <v>#DIV/0!</v>
      </c>
      <c r="J15" s="151" t="e">
        <f>H15+I15</f>
        <v>#DIV/0!</v>
      </c>
      <c r="K15" s="142" t="e">
        <f>K19/$E$19</f>
        <v>#DIV/0!</v>
      </c>
      <c r="L15" s="151"/>
      <c r="M15" s="142" t="e">
        <f>M19/$E$19</f>
        <v>#DIV/0!</v>
      </c>
      <c r="N15" s="151"/>
      <c r="O15" s="150"/>
      <c r="P15" s="2"/>
    </row>
    <row r="16" spans="1:16" s="285" customFormat="1" ht="27" customHeight="1">
      <c r="A16" s="53" t="s">
        <v>41</v>
      </c>
      <c r="B16" s="220" t="str">
        <f>'PLANILHA EMPRESA'!D41</f>
        <v>RUA JOÃO CLISMARGO CARREIRO</v>
      </c>
      <c r="C16" s="221"/>
      <c r="D16" s="75">
        <f>CRONOPLE!D11</f>
        <v>1</v>
      </c>
      <c r="E16" s="7">
        <f>'PLANILHA EMPRESA'!I41</f>
        <v>0</v>
      </c>
      <c r="F16" s="4" t="e">
        <f>E16/$E$21</f>
        <v>#DIV/0!</v>
      </c>
      <c r="G16" s="143" t="e">
        <f>CRONOPLE!S27/'CRONOGRAMA EMPRESA'!E16</f>
        <v>#DIV/0!</v>
      </c>
      <c r="H16" s="152" t="e">
        <f>G16</f>
        <v>#DIV/0!</v>
      </c>
      <c r="I16" s="143" t="e">
        <f>CRONOPLE!U27/'CRONOGRAMA EMPRESA'!E16</f>
        <v>#DIV/0!</v>
      </c>
      <c r="J16" s="151" t="e">
        <f>H16+I16</f>
        <v>#DIV/0!</v>
      </c>
      <c r="K16" s="143" t="e">
        <f>CRONOPLE!W27/'CRONOGRAMA EMPRESA'!E16</f>
        <v>#DIV/0!</v>
      </c>
      <c r="L16" s="152" t="e">
        <f>K16+J16</f>
        <v>#DIV/0!</v>
      </c>
      <c r="M16" s="143" t="e">
        <f>CRONOPLE!Y27/'CRONOGRAMA EMPRESA'!E16</f>
        <v>#DIV/0!</v>
      </c>
      <c r="N16" s="152" t="e">
        <f>M16+L16</f>
        <v>#DIV/0!</v>
      </c>
      <c r="O16" s="143" t="e">
        <f>1-N16</f>
        <v>#DIV/0!</v>
      </c>
      <c r="P16" s="153" t="e">
        <f>O16+N16</f>
        <v>#DIV/0!</v>
      </c>
    </row>
    <row r="17" spans="1:16" s="285" customFormat="1" ht="27" customHeight="1" thickBot="1">
      <c r="A17" s="53" t="s">
        <v>43</v>
      </c>
      <c r="B17" s="220" t="str">
        <f>'PLANILHA EMPRESA'!D67</f>
        <v>RUA JOSÉ ALVES NOVAIS</v>
      </c>
      <c r="C17" s="221"/>
      <c r="D17" s="75">
        <f>CRONOPLE!D12</f>
        <v>1</v>
      </c>
      <c r="E17" s="7">
        <f>'PLANILHA EMPRESA'!I67</f>
        <v>0</v>
      </c>
      <c r="F17" s="4" t="e">
        <f>E17/$E$21</f>
        <v>#DIV/0!</v>
      </c>
      <c r="G17" s="143" t="e">
        <f>CRONOPLE!S35/'CRONOGRAMA EMPRESA'!E17</f>
        <v>#DIV/0!</v>
      </c>
      <c r="H17" s="152" t="e">
        <f>G17</f>
        <v>#DIV/0!</v>
      </c>
      <c r="I17" s="143" t="e">
        <f>CRONOPLE!U35/'CRONOGRAMA EMPRESA'!E17</f>
        <v>#DIV/0!</v>
      </c>
      <c r="J17" s="151" t="e">
        <f>H17+I17</f>
        <v>#DIV/0!</v>
      </c>
      <c r="K17" s="143" t="e">
        <f>CRONOPLE!W35/'CRONOGRAMA EMPRESA'!E17</f>
        <v>#DIV/0!</v>
      </c>
      <c r="L17" s="152" t="e">
        <f>K17+J17</f>
        <v>#DIV/0!</v>
      </c>
      <c r="M17" s="143" t="e">
        <f>CRONOPLE!Y35/'CRONOGRAMA EMPRESA'!E17</f>
        <v>#DIV/0!</v>
      </c>
      <c r="N17" s="152" t="e">
        <f>M17+L17</f>
        <v>#DIV/0!</v>
      </c>
      <c r="O17" s="143" t="e">
        <f>1-N17</f>
        <v>#DIV/0!</v>
      </c>
      <c r="P17" s="153" t="e">
        <f>O17+N17</f>
        <v>#DIV/0!</v>
      </c>
    </row>
    <row r="18" spans="1:16" s="285" customFormat="1" ht="4.5" customHeight="1" thickBo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</row>
    <row r="19" spans="1:16" s="285" customFormat="1" ht="16.5" customHeight="1" hidden="1" thickBot="1">
      <c r="A19" s="104"/>
      <c r="B19" s="105"/>
      <c r="C19" s="105"/>
      <c r="D19" s="105"/>
      <c r="E19" s="107">
        <f>SUM(E16:E17)</f>
        <v>0</v>
      </c>
      <c r="F19" s="106"/>
      <c r="G19" s="107" t="e">
        <f>ROUND((((G16*$E$16)+(G17*$E$17)+(#REF!*#REF!)+(G208*#REF!)+(#REF!*#REF!)+(#REF!*#REF!)+(#REF!*#REF!))/100),2)</f>
        <v>#DIV/0!</v>
      </c>
      <c r="H19" s="105"/>
      <c r="I19" s="107" t="e">
        <f>ROUND((((I16*$E$16)+(I17*$E$17)+(#REF!*#REF!)+(#REF!*#REF!)+(#REF!*#REF!)+(#REF!*#REF!)+(#REF!*#REF!))/100),2)</f>
        <v>#DIV/0!</v>
      </c>
      <c r="J19" s="105"/>
      <c r="K19" s="107" t="e">
        <f>ROUND((((K16*$E$16)+(K17*$E$17)+(#REF!*#REF!)+(#REF!*#REF!)+(#REF!*#REF!)+(#REF!*#REF!)+(#REF!*#REF!))/100),2)</f>
        <v>#DIV/0!</v>
      </c>
      <c r="L19" s="105"/>
      <c r="M19" s="107" t="e">
        <f>ROUND((((M16*$E$16)+(M17*$E$17)+(#REF!*#REF!)+(M208*#REF!)+(#REF!*#REF!)+(#REF!*#REF!)+(#REF!*#REF!))/100),2)</f>
        <v>#DIV/0!</v>
      </c>
      <c r="N19" s="105"/>
      <c r="O19" s="105"/>
      <c r="P19" s="105"/>
    </row>
    <row r="20" spans="1:16" s="285" customFormat="1" ht="15" customHeight="1">
      <c r="A20" s="216" t="s">
        <v>48</v>
      </c>
      <c r="B20" s="217"/>
      <c r="C20" s="218"/>
      <c r="D20" s="103"/>
      <c r="E20" s="54"/>
      <c r="F20" s="1" t="e">
        <f>SUM(F14:F17)</f>
        <v>#DIV/0!</v>
      </c>
      <c r="G20" s="144" t="e">
        <f>ROUND((((G14*$E$14)+(G16*$E$16)+(G17*$E$17)))/$E$21,5)</f>
        <v>#DIV/0!</v>
      </c>
      <c r="H20" s="145" t="e">
        <f>G20</f>
        <v>#DIV/0!</v>
      </c>
      <c r="I20" s="144" t="e">
        <f>ROUND((((I14*$E$14)+(I16*$E$16)+(I17*$E$17)))/$E$21,5)</f>
        <v>#DIV/0!</v>
      </c>
      <c r="J20" s="145" t="e">
        <f>H20+I20</f>
        <v>#DIV/0!</v>
      </c>
      <c r="K20" s="144" t="e">
        <f>ROUND((((K14*$E$14)+(K16*$E$16)+(K17*$E$17)))/$E$21,5)</f>
        <v>#DIV/0!</v>
      </c>
      <c r="L20" s="145" t="e">
        <f>J20+K20</f>
        <v>#DIV/0!</v>
      </c>
      <c r="M20" s="144" t="e">
        <f>ROUND((((M14*$E$14)+(M16*$E$16)+(M17*$E$17)))/$E$21,5)</f>
        <v>#DIV/0!</v>
      </c>
      <c r="N20" s="145" t="e">
        <f>L20+M20</f>
        <v>#DIV/0!</v>
      </c>
      <c r="O20" s="144" t="e">
        <f>ROUND((((O14*$E$14)+(O16*$E$16)+(O17*$E$17)))/$E$21,5)</f>
        <v>#DIV/0!</v>
      </c>
      <c r="P20" s="146" t="e">
        <f>N20+O20</f>
        <v>#DIV/0!</v>
      </c>
    </row>
    <row r="21" spans="1:16" s="285" customFormat="1" ht="15" customHeight="1" thickBot="1">
      <c r="A21" s="227" t="s">
        <v>47</v>
      </c>
      <c r="B21" s="228"/>
      <c r="C21" s="229"/>
      <c r="D21" s="76"/>
      <c r="E21" s="8">
        <f>SUM(E14:E17)</f>
        <v>0</v>
      </c>
      <c r="F21" s="147"/>
      <c r="G21" s="148" t="e">
        <f>ROUND((((G14*$E$14)+(G16*$E$16)+(G17*$E$17))),2)</f>
        <v>#DIV/0!</v>
      </c>
      <c r="H21" s="5" t="e">
        <f>G21</f>
        <v>#DIV/0!</v>
      </c>
      <c r="I21" s="148" t="e">
        <f>ROUND((((I14*$E$14)+(I16*$E$16)+(I17*$E$17))),2)</f>
        <v>#DIV/0!</v>
      </c>
      <c r="J21" s="5" t="e">
        <f>I21+H21</f>
        <v>#DIV/0!</v>
      </c>
      <c r="K21" s="148" t="e">
        <f>ROUND((((K14*$E$14)+(K16*$E$16)+(K17*$E$17))),2)</f>
        <v>#DIV/0!</v>
      </c>
      <c r="L21" s="5" t="e">
        <f>K21+J21</f>
        <v>#DIV/0!</v>
      </c>
      <c r="M21" s="148" t="e">
        <f>ROUND((((M14*$E$14)+(M16*$E$16)+(M17*$E$17))),2)</f>
        <v>#DIV/0!</v>
      </c>
      <c r="N21" s="5" t="e">
        <f>M21+L21</f>
        <v>#DIV/0!</v>
      </c>
      <c r="O21" s="148" t="e">
        <f>ROUND((((O14*$E$14)+(O16*$E$16)+(O17*$E$17))),2)</f>
        <v>#DIV/0!</v>
      </c>
      <c r="P21" s="149" t="e">
        <f>O21+N21</f>
        <v>#DIV/0!</v>
      </c>
    </row>
    <row r="22" spans="1:16" s="285" customFormat="1" ht="60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s="283" customFormat="1" ht="20.25" customHeight="1">
      <c r="A23" s="83" t="s">
        <v>249</v>
      </c>
      <c r="B23" s="63"/>
      <c r="C23" s="63"/>
      <c r="D23" s="63"/>
      <c r="E23" s="84"/>
      <c r="F23" s="85"/>
      <c r="G23" s="86"/>
      <c r="H23" s="87"/>
      <c r="I23" s="88"/>
      <c r="J23" s="87"/>
      <c r="K23" s="88"/>
      <c r="L23" s="89"/>
      <c r="M23" s="88"/>
      <c r="N23" s="87"/>
      <c r="O23" s="88"/>
      <c r="P23" s="87"/>
    </row>
    <row r="24" spans="1:16" s="284" customFormat="1" ht="12.75">
      <c r="A24" s="90"/>
      <c r="B24" s="63"/>
      <c r="C24" s="63"/>
      <c r="D24" s="63"/>
      <c r="E24" s="84"/>
      <c r="F24" s="122"/>
      <c r="G24" s="86"/>
      <c r="H24" s="214" t="str">
        <f>'PLANILHA EMPRESA'!C94:C94</f>
        <v>[nome do engenheiro Responsável Técnico da empresa]</v>
      </c>
      <c r="I24" s="214"/>
      <c r="J24" s="214"/>
      <c r="K24" s="214"/>
      <c r="L24" s="89"/>
      <c r="M24" s="214" t="str">
        <f>'PLANILHA EMPRESA'!F94:F94</f>
        <v>[nome do Representante Legal da empresa]</v>
      </c>
      <c r="N24" s="214"/>
      <c r="O24" s="214"/>
      <c r="P24" s="214"/>
    </row>
    <row r="25" spans="1:21" s="284" customFormat="1" ht="12.75">
      <c r="A25" s="63"/>
      <c r="B25" s="91"/>
      <c r="C25" s="63"/>
      <c r="D25" s="63"/>
      <c r="E25" s="215"/>
      <c r="F25" s="215"/>
      <c r="G25" s="215"/>
      <c r="H25" s="215" t="str">
        <f>'PLANILHA EMPRESA'!C95:C95</f>
        <v>ENGENHEIRO CIVIL</v>
      </c>
      <c r="I25" s="215"/>
      <c r="J25" s="215"/>
      <c r="K25" s="215"/>
      <c r="L25" s="92"/>
      <c r="M25" s="215" t="str">
        <f>'PLANILHA EMPRESA'!F95:F95</f>
        <v>REPRESENTANTE LEGAL</v>
      </c>
      <c r="N25" s="215"/>
      <c r="O25" s="215"/>
      <c r="P25" s="215"/>
      <c r="R25" s="286"/>
      <c r="S25" s="286"/>
      <c r="T25" s="286"/>
      <c r="U25" s="286"/>
    </row>
    <row r="26" spans="1:21" s="284" customFormat="1" ht="13.5">
      <c r="A26" s="63"/>
      <c r="B26" s="122"/>
      <c r="C26" s="63"/>
      <c r="D26" s="63"/>
      <c r="E26" s="230"/>
      <c r="F26" s="231"/>
      <c r="G26" s="231"/>
      <c r="H26" s="232" t="str">
        <f>'PLANILHA EMPRESA'!C96:C96</f>
        <v>CREA XXXXXX/D</v>
      </c>
      <c r="I26" s="231"/>
      <c r="J26" s="231"/>
      <c r="K26" s="231"/>
      <c r="L26" s="93"/>
      <c r="M26" s="94"/>
      <c r="N26" s="93"/>
      <c r="O26" s="95"/>
      <c r="P26" s="96"/>
      <c r="R26" s="287"/>
      <c r="S26" s="287"/>
      <c r="T26" s="288"/>
      <c r="U26" s="288"/>
    </row>
    <row r="27" spans="1:21" s="284" customFormat="1" ht="12.75">
      <c r="A27" s="63"/>
      <c r="B27" s="63"/>
      <c r="C27" s="63"/>
      <c r="D27" s="63"/>
      <c r="E27" s="55"/>
      <c r="F27" s="55"/>
      <c r="G27" s="55"/>
      <c r="H27" s="59"/>
      <c r="I27" s="55"/>
      <c r="J27" s="59"/>
      <c r="K27" s="55"/>
      <c r="L27" s="59"/>
      <c r="M27" s="55"/>
      <c r="N27" s="59"/>
      <c r="O27" s="215"/>
      <c r="P27" s="215"/>
      <c r="R27" s="289"/>
      <c r="S27" s="289"/>
      <c r="T27" s="288"/>
      <c r="U27" s="288"/>
    </row>
    <row r="28" spans="1:21" s="284" customFormat="1" ht="12.75">
      <c r="A28" s="290"/>
      <c r="B28" s="290"/>
      <c r="C28" s="290"/>
      <c r="D28" s="290"/>
      <c r="E28" s="291"/>
      <c r="F28" s="291"/>
      <c r="G28" s="291"/>
      <c r="H28" s="292"/>
      <c r="I28" s="291"/>
      <c r="J28" s="292"/>
      <c r="K28" s="291"/>
      <c r="L28" s="292"/>
      <c r="M28" s="291"/>
      <c r="N28" s="292"/>
      <c r="O28" s="293"/>
      <c r="P28" s="293"/>
      <c r="R28" s="287"/>
      <c r="S28" s="287"/>
      <c r="T28" s="288"/>
      <c r="U28" s="288"/>
    </row>
    <row r="29" spans="1:21" s="283" customFormat="1" ht="13.5">
      <c r="A29" s="290"/>
      <c r="B29" s="290"/>
      <c r="C29" s="290"/>
      <c r="D29" s="290"/>
      <c r="E29" s="294"/>
      <c r="F29" s="295"/>
      <c r="G29" s="296"/>
      <c r="H29" s="297"/>
      <c r="I29" s="298"/>
      <c r="J29" s="297"/>
      <c r="K29" s="298"/>
      <c r="L29" s="297"/>
      <c r="M29" s="298"/>
      <c r="N29" s="297"/>
      <c r="O29" s="298"/>
      <c r="P29" s="299"/>
      <c r="R29" s="287"/>
      <c r="S29" s="287"/>
      <c r="T29" s="288"/>
      <c r="U29" s="288"/>
    </row>
    <row r="30" spans="1:21" ht="13.5">
      <c r="A30" s="290"/>
      <c r="B30" s="290"/>
      <c r="C30" s="290"/>
      <c r="D30" s="290"/>
      <c r="E30" s="294"/>
      <c r="F30" s="295"/>
      <c r="G30" s="296"/>
      <c r="H30" s="297"/>
      <c r="I30" s="298"/>
      <c r="J30" s="297"/>
      <c r="K30" s="298"/>
      <c r="L30" s="297"/>
      <c r="M30" s="298"/>
      <c r="N30" s="297"/>
      <c r="O30" s="298"/>
      <c r="P30" s="299"/>
      <c r="R30" s="287"/>
      <c r="S30" s="287"/>
      <c r="T30" s="288"/>
      <c r="U30" s="288"/>
    </row>
    <row r="31" spans="1:21" ht="13.5">
      <c r="A31" s="290"/>
      <c r="B31" s="290"/>
      <c r="C31" s="290"/>
      <c r="D31" s="290"/>
      <c r="E31" s="300"/>
      <c r="F31" s="295"/>
      <c r="G31" s="301"/>
      <c r="H31" s="302"/>
      <c r="I31" s="301"/>
      <c r="J31" s="302"/>
      <c r="K31" s="301"/>
      <c r="L31" s="302"/>
      <c r="M31" s="301"/>
      <c r="N31" s="302"/>
      <c r="O31" s="301"/>
      <c r="P31" s="302"/>
      <c r="R31" s="303"/>
      <c r="S31" s="303"/>
      <c r="T31" s="304"/>
      <c r="U31" s="304"/>
    </row>
    <row r="32" spans="1:21" ht="13.5">
      <c r="A32" s="290"/>
      <c r="B32" s="290"/>
      <c r="C32" s="290"/>
      <c r="D32" s="290"/>
      <c r="E32" s="305"/>
      <c r="F32" s="295"/>
      <c r="G32" s="301"/>
      <c r="H32" s="302"/>
      <c r="I32" s="301"/>
      <c r="J32" s="302"/>
      <c r="K32" s="301"/>
      <c r="L32" s="302"/>
      <c r="M32" s="301"/>
      <c r="N32" s="302"/>
      <c r="O32" s="301"/>
      <c r="P32" s="302"/>
      <c r="R32" s="306"/>
      <c r="S32" s="306"/>
      <c r="T32" s="306"/>
      <c r="U32" s="306"/>
    </row>
    <row r="33" spans="1:21" ht="13.5">
      <c r="A33" s="290"/>
      <c r="B33" s="307"/>
      <c r="C33" s="308"/>
      <c r="D33" s="308"/>
      <c r="E33" s="309"/>
      <c r="F33" s="307"/>
      <c r="G33" s="309"/>
      <c r="H33" s="310"/>
      <c r="I33" s="311"/>
      <c r="J33" s="310"/>
      <c r="K33" s="311"/>
      <c r="L33" s="310"/>
      <c r="M33" s="311"/>
      <c r="N33" s="310"/>
      <c r="O33" s="311"/>
      <c r="P33" s="312"/>
      <c r="R33" s="286"/>
      <c r="S33" s="286"/>
      <c r="T33" s="286"/>
      <c r="U33" s="286"/>
    </row>
    <row r="34" spans="1:21" ht="13.5">
      <c r="A34" s="290"/>
      <c r="B34" s="308"/>
      <c r="C34" s="309"/>
      <c r="D34" s="309"/>
      <c r="E34" s="308"/>
      <c r="F34" s="308"/>
      <c r="G34" s="309"/>
      <c r="H34" s="313"/>
      <c r="I34" s="314"/>
      <c r="J34" s="313"/>
      <c r="K34" s="314"/>
      <c r="L34" s="313"/>
      <c r="M34" s="314"/>
      <c r="N34" s="313"/>
      <c r="O34" s="311"/>
      <c r="P34" s="312"/>
      <c r="R34" s="287"/>
      <c r="S34" s="287"/>
      <c r="T34" s="288"/>
      <c r="U34" s="288"/>
    </row>
    <row r="35" spans="1:21" ht="13.5">
      <c r="A35" s="290"/>
      <c r="B35" s="308"/>
      <c r="C35" s="315"/>
      <c r="D35" s="315"/>
      <c r="E35" s="308"/>
      <c r="F35" s="316"/>
      <c r="G35" s="316"/>
      <c r="H35" s="317"/>
      <c r="I35" s="315"/>
      <c r="J35" s="317"/>
      <c r="K35" s="315"/>
      <c r="L35" s="317"/>
      <c r="M35" s="315"/>
      <c r="N35" s="317"/>
      <c r="O35" s="311"/>
      <c r="P35" s="312"/>
      <c r="R35" s="289"/>
      <c r="S35" s="289"/>
      <c r="T35" s="288"/>
      <c r="U35" s="288"/>
    </row>
    <row r="36" spans="1:21" ht="13.5">
      <c r="A36" s="290"/>
      <c r="B36" s="308"/>
      <c r="C36" s="309"/>
      <c r="D36" s="309"/>
      <c r="E36" s="308"/>
      <c r="F36" s="316"/>
      <c r="G36" s="316"/>
      <c r="H36" s="318"/>
      <c r="I36" s="309"/>
      <c r="J36" s="318"/>
      <c r="K36" s="309"/>
      <c r="L36" s="318"/>
      <c r="M36" s="309"/>
      <c r="N36" s="318"/>
      <c r="O36" s="319"/>
      <c r="P36" s="299"/>
      <c r="R36" s="287"/>
      <c r="S36" s="287"/>
      <c r="T36" s="288"/>
      <c r="U36" s="288"/>
    </row>
    <row r="37" spans="1:21" ht="13.5">
      <c r="A37" s="290"/>
      <c r="B37" s="308"/>
      <c r="C37" s="309"/>
      <c r="D37" s="309"/>
      <c r="E37" s="308"/>
      <c r="F37" s="316"/>
      <c r="G37" s="316"/>
      <c r="H37" s="318"/>
      <c r="I37" s="309"/>
      <c r="J37" s="318"/>
      <c r="K37" s="309"/>
      <c r="L37" s="318"/>
      <c r="M37" s="309"/>
      <c r="N37" s="318"/>
      <c r="O37" s="320"/>
      <c r="P37" s="302"/>
      <c r="R37" s="287"/>
      <c r="S37" s="287"/>
      <c r="T37" s="288"/>
      <c r="U37" s="288"/>
    </row>
    <row r="38" spans="1:21" ht="13.5">
      <c r="A38" s="290"/>
      <c r="B38" s="321"/>
      <c r="C38" s="318"/>
      <c r="D38" s="318"/>
      <c r="E38" s="308"/>
      <c r="F38" s="322"/>
      <c r="G38" s="322"/>
      <c r="H38" s="318"/>
      <c r="I38" s="318"/>
      <c r="J38" s="318"/>
      <c r="K38" s="318"/>
      <c r="L38" s="318"/>
      <c r="M38" s="318"/>
      <c r="N38" s="318"/>
      <c r="O38" s="319"/>
      <c r="P38" s="299"/>
      <c r="R38" s="287"/>
      <c r="S38" s="287"/>
      <c r="T38" s="288"/>
      <c r="U38" s="288"/>
    </row>
    <row r="39" spans="1:21" ht="13.5">
      <c r="A39" s="290"/>
      <c r="B39" s="308"/>
      <c r="C39" s="309"/>
      <c r="D39" s="309"/>
      <c r="E39" s="308"/>
      <c r="F39" s="323"/>
      <c r="G39" s="324"/>
      <c r="H39" s="307"/>
      <c r="I39" s="308"/>
      <c r="J39" s="307"/>
      <c r="K39" s="308"/>
      <c r="L39" s="307"/>
      <c r="M39" s="308"/>
      <c r="N39" s="307"/>
      <c r="O39" s="319"/>
      <c r="P39" s="299"/>
      <c r="R39" s="303"/>
      <c r="S39" s="303"/>
      <c r="T39" s="304"/>
      <c r="U39" s="304"/>
    </row>
    <row r="40" spans="1:21" ht="13.5">
      <c r="A40" s="290"/>
      <c r="B40" s="307"/>
      <c r="C40" s="309"/>
      <c r="D40" s="309"/>
      <c r="E40" s="308"/>
      <c r="F40" s="307"/>
      <c r="G40" s="308"/>
      <c r="H40" s="307"/>
      <c r="I40" s="308"/>
      <c r="J40" s="307"/>
      <c r="K40" s="308"/>
      <c r="L40" s="307"/>
      <c r="M40" s="308"/>
      <c r="N40" s="307"/>
      <c r="O40" s="319"/>
      <c r="P40" s="299"/>
      <c r="R40" s="306"/>
      <c r="S40" s="306"/>
      <c r="T40" s="306"/>
      <c r="U40" s="306"/>
    </row>
    <row r="41" spans="1:21" ht="13.5">
      <c r="A41" s="290"/>
      <c r="B41" s="308"/>
      <c r="C41" s="309"/>
      <c r="D41" s="309"/>
      <c r="E41" s="308"/>
      <c r="F41" s="308"/>
      <c r="G41" s="324"/>
      <c r="H41" s="318"/>
      <c r="I41" s="309"/>
      <c r="J41" s="318"/>
      <c r="K41" s="309"/>
      <c r="L41" s="318"/>
      <c r="M41" s="309"/>
      <c r="N41" s="318"/>
      <c r="O41" s="319"/>
      <c r="P41" s="299"/>
      <c r="R41" s="286"/>
      <c r="S41" s="286"/>
      <c r="T41" s="286"/>
      <c r="U41" s="286"/>
    </row>
    <row r="42" spans="1:21" ht="13.5">
      <c r="A42" s="290"/>
      <c r="B42" s="308"/>
      <c r="C42" s="315"/>
      <c r="D42" s="315"/>
      <c r="E42" s="308"/>
      <c r="F42" s="308"/>
      <c r="G42" s="324"/>
      <c r="H42" s="317"/>
      <c r="I42" s="315"/>
      <c r="J42" s="317"/>
      <c r="K42" s="315"/>
      <c r="L42" s="317"/>
      <c r="M42" s="315"/>
      <c r="N42" s="317"/>
      <c r="O42" s="319"/>
      <c r="P42" s="299"/>
      <c r="R42" s="287"/>
      <c r="S42" s="287"/>
      <c r="T42" s="288"/>
      <c r="U42" s="288"/>
    </row>
    <row r="43" spans="1:21" ht="13.5">
      <c r="A43" s="290"/>
      <c r="B43" s="308"/>
      <c r="C43" s="309"/>
      <c r="D43" s="309"/>
      <c r="E43" s="308"/>
      <c r="F43" s="308"/>
      <c r="G43" s="324"/>
      <c r="H43" s="318"/>
      <c r="I43" s="309"/>
      <c r="J43" s="318"/>
      <c r="K43" s="309"/>
      <c r="L43" s="318"/>
      <c r="M43" s="309"/>
      <c r="N43" s="318"/>
      <c r="O43" s="319"/>
      <c r="P43" s="299"/>
      <c r="R43" s="289"/>
      <c r="S43" s="289"/>
      <c r="T43" s="325"/>
      <c r="U43" s="325"/>
    </row>
    <row r="44" spans="1:21" ht="13.5">
      <c r="A44" s="290"/>
      <c r="B44" s="308"/>
      <c r="C44" s="309"/>
      <c r="D44" s="309"/>
      <c r="E44" s="308"/>
      <c r="F44" s="308"/>
      <c r="G44" s="324"/>
      <c r="H44" s="318"/>
      <c r="I44" s="309"/>
      <c r="J44" s="318"/>
      <c r="K44" s="309"/>
      <c r="L44" s="318"/>
      <c r="M44" s="309"/>
      <c r="N44" s="318"/>
      <c r="O44" s="319"/>
      <c r="P44" s="299"/>
      <c r="R44" s="287"/>
      <c r="S44" s="287"/>
      <c r="T44" s="288"/>
      <c r="U44" s="288"/>
    </row>
    <row r="45" spans="1:21" ht="13.5">
      <c r="A45" s="290"/>
      <c r="B45" s="321"/>
      <c r="C45" s="318"/>
      <c r="D45" s="318"/>
      <c r="E45" s="308"/>
      <c r="F45" s="321"/>
      <c r="G45" s="324"/>
      <c r="H45" s="318"/>
      <c r="I45" s="318"/>
      <c r="J45" s="318"/>
      <c r="K45" s="318"/>
      <c r="L45" s="318"/>
      <c r="M45" s="318"/>
      <c r="N45" s="318"/>
      <c r="O45" s="319"/>
      <c r="P45" s="299"/>
      <c r="R45" s="287"/>
      <c r="S45" s="287"/>
      <c r="T45" s="288"/>
      <c r="U45" s="288"/>
    </row>
    <row r="46" spans="1:21" ht="13.5">
      <c r="A46" s="290"/>
      <c r="B46" s="308"/>
      <c r="C46" s="308"/>
      <c r="D46" s="308"/>
      <c r="E46" s="308"/>
      <c r="F46" s="323"/>
      <c r="G46" s="324"/>
      <c r="H46" s="307"/>
      <c r="I46" s="308"/>
      <c r="J46" s="307"/>
      <c r="K46" s="308"/>
      <c r="L46" s="307"/>
      <c r="M46" s="308"/>
      <c r="N46" s="307"/>
      <c r="O46" s="319"/>
      <c r="P46" s="299"/>
      <c r="R46" s="287"/>
      <c r="S46" s="287"/>
      <c r="T46" s="288"/>
      <c r="U46" s="288"/>
    </row>
    <row r="47" spans="1:21" ht="13.5">
      <c r="A47" s="290"/>
      <c r="B47" s="307"/>
      <c r="C47" s="309"/>
      <c r="D47" s="309"/>
      <c r="E47" s="308"/>
      <c r="F47" s="307"/>
      <c r="G47" s="308"/>
      <c r="H47" s="307"/>
      <c r="I47" s="308"/>
      <c r="J47" s="307"/>
      <c r="K47" s="308"/>
      <c r="L47" s="307"/>
      <c r="M47" s="308"/>
      <c r="N47" s="307"/>
      <c r="O47" s="319"/>
      <c r="P47" s="299"/>
      <c r="R47" s="303"/>
      <c r="S47" s="303"/>
      <c r="T47" s="304"/>
      <c r="U47" s="304"/>
    </row>
    <row r="48" spans="1:21" ht="13.5">
      <c r="A48" s="290"/>
      <c r="B48" s="308"/>
      <c r="C48" s="309"/>
      <c r="D48" s="309"/>
      <c r="E48" s="308"/>
      <c r="F48" s="308"/>
      <c r="G48" s="326"/>
      <c r="H48" s="318"/>
      <c r="I48" s="309"/>
      <c r="J48" s="318"/>
      <c r="K48" s="309"/>
      <c r="L48" s="318"/>
      <c r="M48" s="309"/>
      <c r="N48" s="318"/>
      <c r="O48" s="319"/>
      <c r="P48" s="299"/>
      <c r="R48" s="306"/>
      <c r="S48" s="306"/>
      <c r="T48" s="306"/>
      <c r="U48" s="306"/>
    </row>
    <row r="49" spans="1:21" ht="13.5">
      <c r="A49" s="290"/>
      <c r="B49" s="308"/>
      <c r="C49" s="315"/>
      <c r="D49" s="315"/>
      <c r="E49" s="308"/>
      <c r="F49" s="308"/>
      <c r="G49" s="326"/>
      <c r="H49" s="317"/>
      <c r="I49" s="315"/>
      <c r="J49" s="317"/>
      <c r="K49" s="315"/>
      <c r="L49" s="317"/>
      <c r="M49" s="315"/>
      <c r="N49" s="317"/>
      <c r="O49" s="319"/>
      <c r="P49" s="299"/>
      <c r="R49" s="286"/>
      <c r="S49" s="286"/>
      <c r="T49" s="286"/>
      <c r="U49" s="286"/>
    </row>
    <row r="50" spans="1:21" ht="13.5">
      <c r="A50" s="290"/>
      <c r="B50" s="308"/>
      <c r="C50" s="309"/>
      <c r="D50" s="309"/>
      <c r="E50" s="308"/>
      <c r="F50" s="308"/>
      <c r="G50" s="326"/>
      <c r="H50" s="318"/>
      <c r="I50" s="309"/>
      <c r="J50" s="318"/>
      <c r="K50" s="309"/>
      <c r="L50" s="318"/>
      <c r="M50" s="309"/>
      <c r="N50" s="318"/>
      <c r="O50" s="319"/>
      <c r="P50" s="299"/>
      <c r="R50" s="287"/>
      <c r="S50" s="287"/>
      <c r="T50" s="288"/>
      <c r="U50" s="288"/>
    </row>
    <row r="51" spans="1:21" ht="13.5">
      <c r="A51" s="290"/>
      <c r="B51" s="308"/>
      <c r="C51" s="309"/>
      <c r="D51" s="309"/>
      <c r="E51" s="308"/>
      <c r="F51" s="308"/>
      <c r="G51" s="326"/>
      <c r="H51" s="318"/>
      <c r="I51" s="309"/>
      <c r="J51" s="318"/>
      <c r="K51" s="309"/>
      <c r="L51" s="318"/>
      <c r="M51" s="309"/>
      <c r="N51" s="318"/>
      <c r="O51" s="319"/>
      <c r="P51" s="299"/>
      <c r="R51" s="289"/>
      <c r="S51" s="289"/>
      <c r="T51" s="288"/>
      <c r="U51" s="288"/>
    </row>
    <row r="52" spans="1:21" ht="13.5">
      <c r="A52" s="290"/>
      <c r="B52" s="321"/>
      <c r="C52" s="318"/>
      <c r="D52" s="318"/>
      <c r="E52" s="308"/>
      <c r="F52" s="321"/>
      <c r="G52" s="326"/>
      <c r="H52" s="318"/>
      <c r="I52" s="318"/>
      <c r="J52" s="318"/>
      <c r="K52" s="318"/>
      <c r="L52" s="318"/>
      <c r="M52" s="318"/>
      <c r="N52" s="318"/>
      <c r="O52" s="319"/>
      <c r="P52" s="299"/>
      <c r="R52" s="287"/>
      <c r="S52" s="287"/>
      <c r="T52" s="288"/>
      <c r="U52" s="288"/>
    </row>
    <row r="53" spans="1:21" ht="13.5">
      <c r="A53" s="290"/>
      <c r="B53" s="308"/>
      <c r="C53" s="308"/>
      <c r="D53" s="308"/>
      <c r="E53" s="308"/>
      <c r="F53" s="323"/>
      <c r="G53" s="320"/>
      <c r="H53" s="327"/>
      <c r="I53" s="319"/>
      <c r="J53" s="327"/>
      <c r="K53" s="319"/>
      <c r="L53" s="327"/>
      <c r="M53" s="319"/>
      <c r="N53" s="327"/>
      <c r="O53" s="319"/>
      <c r="P53" s="299"/>
      <c r="R53" s="287"/>
      <c r="S53" s="287"/>
      <c r="T53" s="288"/>
      <c r="U53" s="288"/>
    </row>
    <row r="54" spans="1:21" ht="13.5">
      <c r="A54" s="290"/>
      <c r="B54" s="290"/>
      <c r="C54" s="290"/>
      <c r="D54" s="290"/>
      <c r="E54" s="290"/>
      <c r="F54" s="295"/>
      <c r="G54" s="301"/>
      <c r="H54" s="299"/>
      <c r="I54" s="328"/>
      <c r="J54" s="299"/>
      <c r="K54" s="328"/>
      <c r="L54" s="299"/>
      <c r="M54" s="328"/>
      <c r="N54" s="299"/>
      <c r="O54" s="328"/>
      <c r="P54" s="299"/>
      <c r="R54" s="287"/>
      <c r="S54" s="287"/>
      <c r="T54" s="288"/>
      <c r="U54" s="288"/>
    </row>
    <row r="55" spans="18:21" ht="12.75">
      <c r="R55" s="303"/>
      <c r="S55" s="303"/>
      <c r="T55" s="304"/>
      <c r="U55" s="304"/>
    </row>
    <row r="56" spans="18:21" ht="12.75">
      <c r="R56" s="306"/>
      <c r="S56" s="306"/>
      <c r="T56" s="306"/>
      <c r="U56" s="306"/>
    </row>
    <row r="57" spans="18:21" ht="12.75">
      <c r="R57" s="286"/>
      <c r="S57" s="286"/>
      <c r="T57" s="286"/>
      <c r="U57" s="286"/>
    </row>
    <row r="58" spans="18:21" ht="13.5">
      <c r="R58" s="287"/>
      <c r="S58" s="287"/>
      <c r="T58" s="288"/>
      <c r="U58" s="288"/>
    </row>
    <row r="59" spans="18:21" ht="13.5">
      <c r="R59" s="287"/>
      <c r="S59" s="287"/>
      <c r="T59" s="288"/>
      <c r="U59" s="288"/>
    </row>
    <row r="60" spans="18:21" ht="13.5">
      <c r="R60" s="287"/>
      <c r="S60" s="287"/>
      <c r="T60" s="288"/>
      <c r="U60" s="288"/>
    </row>
    <row r="61" spans="18:21" ht="13.5">
      <c r="R61" s="287"/>
      <c r="S61" s="287"/>
      <c r="T61" s="288"/>
      <c r="U61" s="288"/>
    </row>
    <row r="62" spans="18:21" ht="13.5">
      <c r="R62" s="287"/>
      <c r="S62" s="287"/>
      <c r="T62" s="288"/>
      <c r="U62" s="288"/>
    </row>
    <row r="63" spans="18:21" ht="12.75">
      <c r="R63" s="303"/>
      <c r="S63" s="303"/>
      <c r="T63" s="304"/>
      <c r="U63" s="304"/>
    </row>
    <row r="64" spans="18:21" ht="12.75">
      <c r="R64" s="306"/>
      <c r="S64" s="306"/>
      <c r="T64" s="306"/>
      <c r="U64" s="306"/>
    </row>
    <row r="65" spans="18:21" ht="12.75">
      <c r="R65" s="286"/>
      <c r="S65" s="286"/>
      <c r="T65" s="286"/>
      <c r="U65" s="286"/>
    </row>
    <row r="66" spans="18:21" ht="13.5">
      <c r="R66" s="287"/>
      <c r="S66" s="287"/>
      <c r="T66" s="288"/>
      <c r="U66" s="288"/>
    </row>
    <row r="67" spans="18:21" ht="13.5">
      <c r="R67" s="287"/>
      <c r="S67" s="287"/>
      <c r="T67" s="288"/>
      <c r="U67" s="288"/>
    </row>
    <row r="68" spans="18:21" ht="13.5">
      <c r="R68" s="287"/>
      <c r="S68" s="287"/>
      <c r="T68" s="288"/>
      <c r="U68" s="288"/>
    </row>
    <row r="69" spans="18:21" ht="13.5">
      <c r="R69" s="287"/>
      <c r="S69" s="287"/>
      <c r="T69" s="288"/>
      <c r="U69" s="288"/>
    </row>
    <row r="70" spans="18:21" ht="13.5">
      <c r="R70" s="287"/>
      <c r="S70" s="287"/>
      <c r="T70" s="288"/>
      <c r="U70" s="288"/>
    </row>
    <row r="71" spans="18:21" ht="12.75">
      <c r="R71" s="303"/>
      <c r="S71" s="303"/>
      <c r="T71" s="304"/>
      <c r="U71" s="304"/>
    </row>
    <row r="72" spans="18:21" ht="12.75">
      <c r="R72" s="306"/>
      <c r="S72" s="306"/>
      <c r="T72" s="306"/>
      <c r="U72" s="306"/>
    </row>
    <row r="73" spans="18:21" ht="12.75">
      <c r="R73" s="286"/>
      <c r="S73" s="286"/>
      <c r="T73" s="286"/>
      <c r="U73" s="286"/>
    </row>
    <row r="74" spans="18:21" ht="13.5">
      <c r="R74" s="287"/>
      <c r="S74" s="287"/>
      <c r="T74" s="288"/>
      <c r="U74" s="288"/>
    </row>
    <row r="75" spans="18:21" ht="13.5">
      <c r="R75" s="289"/>
      <c r="S75" s="289"/>
      <c r="T75" s="325"/>
      <c r="U75" s="325"/>
    </row>
    <row r="76" spans="18:21" ht="13.5">
      <c r="R76" s="287"/>
      <c r="S76" s="287"/>
      <c r="T76" s="288"/>
      <c r="U76" s="288"/>
    </row>
    <row r="77" spans="18:21" ht="13.5">
      <c r="R77" s="287"/>
      <c r="S77" s="287"/>
      <c r="T77" s="288"/>
      <c r="U77" s="288"/>
    </row>
    <row r="78" spans="18:21" ht="13.5">
      <c r="R78" s="287"/>
      <c r="S78" s="287"/>
      <c r="T78" s="288"/>
      <c r="U78" s="288"/>
    </row>
    <row r="79" spans="18:21" ht="12.75">
      <c r="R79" s="303"/>
      <c r="S79" s="303"/>
      <c r="T79" s="304"/>
      <c r="U79" s="304"/>
    </row>
    <row r="80" spans="18:21" ht="12.75">
      <c r="R80" s="306"/>
      <c r="S80" s="306"/>
      <c r="T80" s="306"/>
      <c r="U80" s="306"/>
    </row>
    <row r="81" spans="18:21" ht="12.75">
      <c r="R81" s="286"/>
      <c r="S81" s="286"/>
      <c r="T81" s="286"/>
      <c r="U81" s="286"/>
    </row>
    <row r="82" spans="18:21" ht="13.5">
      <c r="R82" s="287"/>
      <c r="S82" s="287"/>
      <c r="T82" s="288"/>
      <c r="U82" s="288"/>
    </row>
    <row r="83" spans="18:21" ht="13.5">
      <c r="R83" s="287"/>
      <c r="S83" s="287"/>
      <c r="T83" s="288"/>
      <c r="U83" s="288"/>
    </row>
    <row r="84" spans="18:21" ht="13.5">
      <c r="R84" s="287"/>
      <c r="S84" s="287"/>
      <c r="T84" s="288"/>
      <c r="U84" s="288"/>
    </row>
    <row r="85" spans="18:21" ht="13.5">
      <c r="R85" s="287"/>
      <c r="S85" s="287"/>
      <c r="T85" s="288"/>
      <c r="U85" s="288"/>
    </row>
    <row r="86" spans="18:21" ht="13.5">
      <c r="R86" s="287"/>
      <c r="S86" s="287"/>
      <c r="T86" s="288"/>
      <c r="U86" s="288"/>
    </row>
    <row r="87" spans="18:21" ht="12.75">
      <c r="R87" s="303"/>
      <c r="S87" s="303"/>
      <c r="T87" s="304"/>
      <c r="U87" s="304"/>
    </row>
    <row r="88" spans="18:21" ht="12.75">
      <c r="R88" s="306"/>
      <c r="S88" s="306"/>
      <c r="T88" s="306"/>
      <c r="U88" s="306"/>
    </row>
    <row r="89" spans="18:21" ht="12.75">
      <c r="R89" s="330"/>
      <c r="S89" s="330"/>
      <c r="T89" s="330"/>
      <c r="U89" s="330"/>
    </row>
    <row r="90" spans="18:21" ht="13.5">
      <c r="R90" s="289"/>
      <c r="S90" s="289"/>
      <c r="T90" s="325"/>
      <c r="U90" s="325"/>
    </row>
    <row r="91" spans="18:21" ht="13.5">
      <c r="R91" s="289"/>
      <c r="S91" s="289"/>
      <c r="T91" s="325"/>
      <c r="U91" s="325"/>
    </row>
    <row r="92" spans="18:21" ht="13.5">
      <c r="R92" s="289"/>
      <c r="S92" s="289"/>
      <c r="T92" s="325"/>
      <c r="U92" s="325"/>
    </row>
    <row r="93" spans="18:21" ht="13.5">
      <c r="R93" s="289"/>
      <c r="S93" s="289"/>
      <c r="T93" s="325"/>
      <c r="U93" s="325"/>
    </row>
    <row r="94" spans="18:21" ht="13.5">
      <c r="R94" s="289"/>
      <c r="S94" s="289"/>
      <c r="T94" s="325"/>
      <c r="U94" s="325"/>
    </row>
    <row r="95" spans="18:21" ht="12.75">
      <c r="R95" s="330"/>
      <c r="S95" s="330"/>
      <c r="T95" s="331"/>
      <c r="U95" s="331"/>
    </row>
  </sheetData>
  <sheetProtection password="EBAF" sheet="1" formatCells="0" selectLockedCells="1" autoFilter="0"/>
  <mergeCells count="40">
    <mergeCell ref="H26:K26"/>
    <mergeCell ref="H25:K25"/>
    <mergeCell ref="E25:G25"/>
    <mergeCell ref="A1:P2"/>
    <mergeCell ref="M11:N11"/>
    <mergeCell ref="B16:C16"/>
    <mergeCell ref="B17:C17"/>
    <mergeCell ref="A22:P22"/>
    <mergeCell ref="B13:P13"/>
    <mergeCell ref="A18:P18"/>
    <mergeCell ref="A21:C21"/>
    <mergeCell ref="F10:F12"/>
    <mergeCell ref="B14:C14"/>
    <mergeCell ref="H24:K24"/>
    <mergeCell ref="M24:P24"/>
    <mergeCell ref="M25:P25"/>
    <mergeCell ref="F38:G38"/>
    <mergeCell ref="O27:P27"/>
    <mergeCell ref="O28:P28"/>
    <mergeCell ref="F35:G35"/>
    <mergeCell ref="A20:C20"/>
    <mergeCell ref="E26:G26"/>
    <mergeCell ref="A10:A12"/>
    <mergeCell ref="B10:C12"/>
    <mergeCell ref="E10:E12"/>
    <mergeCell ref="F36:G36"/>
    <mergeCell ref="F37:G37"/>
    <mergeCell ref="G10:P10"/>
    <mergeCell ref="G11:H11"/>
    <mergeCell ref="O11:P11"/>
    <mergeCell ref="I11:J11"/>
    <mergeCell ref="K11:L11"/>
    <mergeCell ref="O7:P7"/>
    <mergeCell ref="F8:L8"/>
    <mergeCell ref="A4:E4"/>
    <mergeCell ref="A6:B6"/>
    <mergeCell ref="B7:G7"/>
    <mergeCell ref="O8:P8"/>
    <mergeCell ref="B8:C8"/>
    <mergeCell ref="M7:N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view="pageBreakPreview" zoomScaleSheetLayoutView="100" zoomScalePageLayoutView="0" workbookViewId="0" topLeftCell="A16">
      <selection activeCell="B37" sqref="B37"/>
    </sheetView>
  </sheetViews>
  <sheetFormatPr defaultColWidth="9.140625" defaultRowHeight="12.75"/>
  <cols>
    <col min="1" max="2" width="8.8515625" style="109" customWidth="1"/>
    <col min="3" max="3" width="51.8515625" style="136" customWidth="1"/>
    <col min="4" max="4" width="16.28125" style="109" customWidth="1"/>
    <col min="5" max="16384" width="8.8515625" style="109" customWidth="1"/>
  </cols>
  <sheetData>
    <row r="1" spans="1:5" ht="97.5" customHeight="1">
      <c r="A1" s="236" t="s">
        <v>78</v>
      </c>
      <c r="B1" s="236"/>
      <c r="C1" s="236"/>
      <c r="D1" s="236"/>
      <c r="E1" s="236"/>
    </row>
    <row r="2" ht="15" customHeight="1"/>
    <row r="3" spans="1:5" ht="3" customHeight="1">
      <c r="A3" s="332"/>
      <c r="B3" s="267"/>
      <c r="C3" s="333"/>
      <c r="D3" s="267"/>
      <c r="E3" s="268"/>
    </row>
    <row r="4" spans="2:5" ht="12.75">
      <c r="B4" s="235" t="s">
        <v>80</v>
      </c>
      <c r="C4" s="235"/>
      <c r="D4" s="235"/>
      <c r="E4" s="235"/>
    </row>
    <row r="6" spans="2:4" ht="12.75" customHeight="1">
      <c r="B6" s="233" t="s">
        <v>74</v>
      </c>
      <c r="C6" s="233" t="s">
        <v>75</v>
      </c>
      <c r="D6" s="233" t="s">
        <v>79</v>
      </c>
    </row>
    <row r="7" spans="2:4" ht="12.75">
      <c r="B7" s="234"/>
      <c r="C7" s="234"/>
      <c r="D7" s="234"/>
    </row>
    <row r="8" spans="2:4" ht="4.5" customHeight="1">
      <c r="B8" s="134"/>
      <c r="C8" s="137"/>
      <c r="D8" s="134"/>
    </row>
    <row r="9" spans="2:4" ht="12.75">
      <c r="B9" s="128">
        <v>1</v>
      </c>
      <c r="C9" s="101" t="s">
        <v>244</v>
      </c>
      <c r="D9" s="134"/>
    </row>
    <row r="10" spans="2:8" ht="12.75">
      <c r="B10" s="128">
        <v>2</v>
      </c>
      <c r="C10" s="101" t="s">
        <v>219</v>
      </c>
      <c r="D10" s="133">
        <f>'PLANILHA EMPRESA'!I13</f>
        <v>0</v>
      </c>
      <c r="H10" s="334"/>
    </row>
    <row r="11" spans="2:8" ht="12.75">
      <c r="B11" s="128">
        <v>3</v>
      </c>
      <c r="C11" s="101" t="s">
        <v>220</v>
      </c>
      <c r="D11" s="133">
        <f>ROUND('PLANILHA EMPRESA'!I16+'PLANILHA EMPRESA'!I17+'PLANILHA EMPRESA'!I18+'PLANILHA EMPRESA'!I19+'PLANILHA EMPRESA'!I20+'PLANILHA EMPRESA'!I21+'PLANILHA EMPRESA'!I25,2)</f>
        <v>0</v>
      </c>
      <c r="H11" s="334"/>
    </row>
    <row r="12" spans="2:8" ht="26.25">
      <c r="B12" s="128">
        <v>4</v>
      </c>
      <c r="C12" s="101" t="s">
        <v>221</v>
      </c>
      <c r="D12" s="133">
        <f>ROUND('PLANILHA EMPRESA'!I22+'PLANILHA EMPRESA'!I23+'PLANILHA EMPRESA'!I24,2)</f>
        <v>0</v>
      </c>
      <c r="H12" s="334"/>
    </row>
    <row r="13" spans="2:8" ht="12.75">
      <c r="B13" s="128">
        <v>5</v>
      </c>
      <c r="C13" s="101" t="s">
        <v>222</v>
      </c>
      <c r="D13" s="133">
        <f>ROUND('PLANILHA EMPRESA'!I27+'PLANILHA EMPRESA'!I28+'PLANILHA EMPRESA'!I29,2)</f>
        <v>0</v>
      </c>
      <c r="H13" s="334"/>
    </row>
    <row r="14" spans="2:8" ht="12.75">
      <c r="B14" s="128">
        <v>6</v>
      </c>
      <c r="C14" s="101" t="s">
        <v>223</v>
      </c>
      <c r="D14" s="133">
        <f>'PLANILHA EMPRESA'!I30</f>
        <v>0</v>
      </c>
      <c r="H14" s="334"/>
    </row>
    <row r="15" spans="2:8" ht="26.25">
      <c r="B15" s="128">
        <v>7</v>
      </c>
      <c r="C15" s="101" t="s">
        <v>224</v>
      </c>
      <c r="D15" s="133">
        <f>ROUND('PLANILHA EMPRESA'!I31+'PLANILHA EMPRESA'!I32,2)</f>
        <v>0</v>
      </c>
      <c r="H15" s="334"/>
    </row>
    <row r="16" spans="2:8" ht="12.75">
      <c r="B16" s="128">
        <v>8</v>
      </c>
      <c r="C16" s="101" t="s">
        <v>225</v>
      </c>
      <c r="D16" s="133">
        <f>ROUND('PLANILHA EMPRESA'!I34+'PLANILHA EMPRESA'!I38+'PLANILHA EMPRESA'!I39,2)</f>
        <v>0</v>
      </c>
      <c r="H16" s="334"/>
    </row>
    <row r="17" spans="2:8" ht="12.75">
      <c r="B17" s="121">
        <v>9</v>
      </c>
      <c r="C17" s="137" t="s">
        <v>226</v>
      </c>
      <c r="D17" s="133">
        <f>ROUND('PLANILHA EMPRESA'!I35+'PLANILHA EMPRESA'!I36+'PLANILHA EMPRESA'!I37,2)</f>
        <v>0</v>
      </c>
      <c r="H17" s="334"/>
    </row>
    <row r="18" spans="2:8" ht="12.75">
      <c r="B18" s="121">
        <v>10</v>
      </c>
      <c r="C18" s="137" t="s">
        <v>227</v>
      </c>
      <c r="D18" s="335">
        <f>'PLANILHA EMPRESA'!I40</f>
        <v>0</v>
      </c>
      <c r="H18" s="334"/>
    </row>
    <row r="19" spans="2:8" ht="12.75">
      <c r="B19" s="121">
        <v>11</v>
      </c>
      <c r="C19" s="137" t="s">
        <v>228</v>
      </c>
      <c r="D19" s="335">
        <f>ROUND('PLANILHA EMPRESA'!I43+'PLANILHA EMPRESA'!I44+'PLANILHA EMPRESA'!I45+'PLANILHA EMPRESA'!I46+'PLANILHA EMPRESA'!I47+'PLANILHA EMPRESA'!I51,2)</f>
        <v>0</v>
      </c>
      <c r="H19" s="334"/>
    </row>
    <row r="20" spans="2:8" ht="26.25">
      <c r="B20" s="121">
        <v>12</v>
      </c>
      <c r="C20" s="137" t="s">
        <v>229</v>
      </c>
      <c r="D20" s="335">
        <f>ROUND('PLANILHA EMPRESA'!I48+'PLANILHA EMPRESA'!I49+'PLANILHA EMPRESA'!I50,2)</f>
        <v>0</v>
      </c>
      <c r="H20" s="334"/>
    </row>
    <row r="21" spans="2:8" ht="12.75">
      <c r="B21" s="121">
        <v>13</v>
      </c>
      <c r="C21" s="137" t="s">
        <v>230</v>
      </c>
      <c r="D21" s="335">
        <f>ROUND('PLANILHA EMPRESA'!I53+'PLANILHA EMPRESA'!I54+'PLANILHA EMPRESA'!I55,2)</f>
        <v>0</v>
      </c>
      <c r="H21" s="334"/>
    </row>
    <row r="22" spans="2:8" ht="12.75">
      <c r="B22" s="121">
        <v>14</v>
      </c>
      <c r="C22" s="137" t="s">
        <v>231</v>
      </c>
      <c r="D22" s="335">
        <f>ROUND('PLANILHA EMPRESA'!I56,2)</f>
        <v>0</v>
      </c>
      <c r="H22" s="334"/>
    </row>
    <row r="23" spans="2:8" ht="26.25">
      <c r="B23" s="121">
        <v>15</v>
      </c>
      <c r="C23" s="137" t="s">
        <v>232</v>
      </c>
      <c r="D23" s="335">
        <f>ROUND('PLANILHA EMPRESA'!I57+'PLANILHA EMPRESA'!I58,2)</f>
        <v>0</v>
      </c>
      <c r="H23" s="334"/>
    </row>
    <row r="24" spans="2:8" ht="12.75">
      <c r="B24" s="121">
        <v>16</v>
      </c>
      <c r="C24" s="137" t="s">
        <v>233</v>
      </c>
      <c r="D24" s="335">
        <f>ROUND('PLANILHA EMPRESA'!I60+'PLANILHA EMPRESA'!I64+'PLANILHA EMPRESA'!I65,2)</f>
        <v>0</v>
      </c>
      <c r="H24" s="334"/>
    </row>
    <row r="25" spans="2:8" ht="12.75">
      <c r="B25" s="121">
        <v>17</v>
      </c>
      <c r="C25" s="137" t="s">
        <v>234</v>
      </c>
      <c r="D25" s="335">
        <f>ROUND('PLANILHA EMPRESA'!I61+'PLANILHA EMPRESA'!I62+'PLANILHA EMPRESA'!I63,2)</f>
        <v>0</v>
      </c>
      <c r="H25" s="334"/>
    </row>
    <row r="26" spans="2:8" ht="12.75">
      <c r="B26" s="121">
        <v>18</v>
      </c>
      <c r="C26" s="137" t="s">
        <v>235</v>
      </c>
      <c r="D26" s="335">
        <f>'PLANILHA EMPRESA'!I66</f>
        <v>0</v>
      </c>
      <c r="H26" s="334"/>
    </row>
    <row r="27" spans="2:8" ht="12.75">
      <c r="B27" s="121">
        <v>19</v>
      </c>
      <c r="C27" s="137" t="s">
        <v>236</v>
      </c>
      <c r="D27" s="335">
        <f>ROUND('PLANILHA EMPRESA'!I69+'PLANILHA EMPRESA'!I70+'PLANILHA EMPRESA'!I71+'PLANILHA EMPRESA'!I72+'PLANILHA EMPRESA'!I73+'PLANILHA EMPRESA'!I76,2)</f>
        <v>0</v>
      </c>
      <c r="H27" s="334"/>
    </row>
    <row r="28" spans="2:8" ht="26.25">
      <c r="B28" s="121">
        <v>20</v>
      </c>
      <c r="C28" s="137" t="s">
        <v>237</v>
      </c>
      <c r="D28" s="335">
        <f>ROUND('PLANILHA EMPRESA'!I74+'PLANILHA EMPRESA'!I75,2)</f>
        <v>0</v>
      </c>
      <c r="H28" s="334"/>
    </row>
    <row r="29" spans="2:8" ht="12.75">
      <c r="B29" s="121">
        <v>21</v>
      </c>
      <c r="C29" s="137" t="s">
        <v>238</v>
      </c>
      <c r="D29" s="335">
        <f>ROUND('PLANILHA EMPRESA'!I78+'PLANILHA EMPRESA'!I79+'PLANILHA EMPRESA'!I80,2)</f>
        <v>0</v>
      </c>
      <c r="H29" s="334"/>
    </row>
    <row r="30" spans="2:8" ht="12.75">
      <c r="B30" s="121">
        <v>22</v>
      </c>
      <c r="C30" s="137" t="s">
        <v>239</v>
      </c>
      <c r="D30" s="335">
        <f>ROUND('PLANILHA EMPRESA'!I81,2)</f>
        <v>0</v>
      </c>
      <c r="H30" s="334"/>
    </row>
    <row r="31" spans="2:8" ht="26.25">
      <c r="B31" s="121">
        <v>23</v>
      </c>
      <c r="C31" s="137" t="s">
        <v>240</v>
      </c>
      <c r="D31" s="335">
        <f>ROUND('PLANILHA EMPRESA'!I82+'PLANILHA EMPRESA'!I83,2)</f>
        <v>0</v>
      </c>
      <c r="H31" s="334"/>
    </row>
    <row r="32" spans="2:8" ht="12.75">
      <c r="B32" s="121">
        <v>24</v>
      </c>
      <c r="C32" s="137" t="s">
        <v>241</v>
      </c>
      <c r="D32" s="335">
        <f>ROUND('PLANILHA EMPRESA'!I85,2)</f>
        <v>0</v>
      </c>
      <c r="H32" s="334"/>
    </row>
    <row r="33" spans="2:8" ht="12.75">
      <c r="B33" s="121">
        <v>25</v>
      </c>
      <c r="C33" s="137" t="s">
        <v>242</v>
      </c>
      <c r="D33" s="335">
        <f>ROUND('PLANILHA EMPRESA'!I86+'PLANILHA EMPRESA'!I87+'PLANILHA EMPRESA'!I88,2)</f>
        <v>0</v>
      </c>
      <c r="H33" s="334"/>
    </row>
    <row r="34" spans="2:8" ht="12.75">
      <c r="B34" s="121">
        <v>26</v>
      </c>
      <c r="C34" s="137" t="s">
        <v>243</v>
      </c>
      <c r="D34" s="335">
        <f>'PLANILHA EMPRESA'!I89</f>
        <v>0</v>
      </c>
      <c r="H34" s="334"/>
    </row>
    <row r="35" ht="12.75">
      <c r="D35" s="334"/>
    </row>
    <row r="36" spans="1:5" ht="12.75">
      <c r="A36" s="108"/>
      <c r="B36" s="108"/>
      <c r="C36" s="138"/>
      <c r="D36" s="132"/>
      <c r="E36" s="108"/>
    </row>
    <row r="37" spans="1:5" ht="28.5" customHeight="1">
      <c r="A37" s="108"/>
      <c r="B37" s="108"/>
      <c r="C37" s="138"/>
      <c r="D37" s="132"/>
      <c r="E37" s="108"/>
    </row>
    <row r="38" spans="1:5" ht="19.5" customHeight="1">
      <c r="A38" s="108"/>
      <c r="B38" s="108"/>
      <c r="C38" s="139" t="s">
        <v>81</v>
      </c>
      <c r="D38" s="132"/>
      <c r="E38" s="108"/>
    </row>
    <row r="39" spans="1:5" ht="12.75">
      <c r="A39" s="108"/>
      <c r="B39" s="108"/>
      <c r="C39" s="135"/>
      <c r="D39" s="108"/>
      <c r="E39" s="108"/>
    </row>
    <row r="40" spans="1:5" ht="12.75">
      <c r="A40" s="108"/>
      <c r="B40" s="108"/>
      <c r="C40" s="135"/>
      <c r="D40" s="108"/>
      <c r="E40" s="108"/>
    </row>
  </sheetData>
  <sheetProtection password="EBAF" sheet="1" formatRows="0" insertHyperlinks="0" selectLockedCells="1"/>
  <mergeCells count="5">
    <mergeCell ref="D6:D7"/>
    <mergeCell ref="B4:E4"/>
    <mergeCell ref="B6:B7"/>
    <mergeCell ref="C6:C7"/>
    <mergeCell ref="A1:E1"/>
  </mergeCells>
  <printOptions/>
  <pageMargins left="0.511811024" right="0.511811024" top="0.787401575" bottom="0.787401575" header="0.31496062" footer="0.31496062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Camila Carvalho</cp:lastModifiedBy>
  <cp:lastPrinted>2020-10-08T12:10:35Z</cp:lastPrinted>
  <dcterms:created xsi:type="dcterms:W3CDTF">2006-09-22T13:55:22Z</dcterms:created>
  <dcterms:modified xsi:type="dcterms:W3CDTF">2021-07-20T13:37:52Z</dcterms:modified>
  <cp:category/>
  <cp:version/>
  <cp:contentType/>
  <cp:contentStatus/>
</cp:coreProperties>
</file>